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jelic\Desktop\"/>
    </mc:Choice>
  </mc:AlternateContent>
  <xr:revisionPtr revIDLastSave="0" documentId="8_{92DFC5E6-537D-4D52-8D26-D7BD717D0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externalReferences>
    <externalReference r:id="rId8"/>
    <externalReference r:id="rId9"/>
  </externalReferences>
  <definedNames>
    <definedName name="_xlnm.Print_Area" localSheetId="1">' Račun prihoda i rashoda'!$B$1:$I$92</definedName>
    <definedName name="_xlnm.Print_Area" localSheetId="0">SAŽETAK!$B$1:$K$26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3" l="1"/>
  <c r="J42" i="3"/>
  <c r="C60" i="5"/>
  <c r="C34" i="5"/>
  <c r="G41" i="3"/>
  <c r="G9" i="3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85" i="7"/>
  <c r="I68" i="7"/>
  <c r="I69" i="7"/>
  <c r="I70" i="7"/>
  <c r="I71" i="7"/>
  <c r="I67" i="7"/>
  <c r="I12" i="7"/>
  <c r="I13" i="7"/>
  <c r="I14" i="7"/>
  <c r="I11" i="7"/>
  <c r="F22" i="5"/>
  <c r="I84" i="7"/>
  <c r="I74" i="7"/>
  <c r="I73" i="7"/>
  <c r="I72" i="7"/>
  <c r="F76" i="7"/>
  <c r="H11" i="7"/>
  <c r="H65" i="7"/>
  <c r="H75" i="7" l="1"/>
  <c r="H76" i="7"/>
  <c r="H72" i="7"/>
  <c r="H67" i="7"/>
  <c r="F68" i="7"/>
  <c r="G68" i="7" s="1"/>
  <c r="H107" i="7"/>
  <c r="H103" i="7"/>
  <c r="H58" i="7"/>
  <c r="H55" i="7"/>
  <c r="H15" i="7"/>
  <c r="I17" i="7"/>
  <c r="F8" i="8"/>
  <c r="C9" i="8"/>
  <c r="F51" i="5"/>
  <c r="F32" i="5" s="1"/>
  <c r="D49" i="5"/>
  <c r="E49" i="5" s="1"/>
  <c r="C32" i="5"/>
  <c r="G15" i="1"/>
  <c r="G16" i="1" s="1"/>
  <c r="H102" i="7" l="1"/>
  <c r="F8" i="5"/>
  <c r="C22" i="5"/>
  <c r="C17" i="5"/>
  <c r="C8" i="5" l="1"/>
  <c r="K95" i="3"/>
  <c r="J9" i="3"/>
  <c r="J15" i="1" l="1"/>
  <c r="J12" i="1"/>
  <c r="G98" i="7"/>
  <c r="G99" i="7"/>
  <c r="G100" i="7"/>
  <c r="G101" i="7"/>
  <c r="G102" i="7"/>
  <c r="G103" i="7"/>
  <c r="G104" i="7"/>
  <c r="G105" i="7"/>
  <c r="G106" i="7"/>
  <c r="G107" i="7"/>
  <c r="G108" i="7"/>
  <c r="F11" i="7"/>
  <c r="F12" i="7"/>
  <c r="F13" i="7"/>
  <c r="F14" i="7"/>
  <c r="F15" i="7"/>
  <c r="G15" i="7" s="1"/>
  <c r="F16" i="7"/>
  <c r="G16" i="7" s="1"/>
  <c r="F18" i="7"/>
  <c r="G18" i="7" s="1"/>
  <c r="F19" i="7"/>
  <c r="G19" i="7" s="1"/>
  <c r="F20" i="7"/>
  <c r="G20" i="7" s="1"/>
  <c r="F21" i="7"/>
  <c r="F22" i="7"/>
  <c r="G22" i="7" s="1"/>
  <c r="F23" i="7"/>
  <c r="G23" i="7" s="1"/>
  <c r="F24" i="7"/>
  <c r="G24" i="7" s="1"/>
  <c r="F25" i="7"/>
  <c r="G25" i="7" s="1"/>
  <c r="F26" i="7"/>
  <c r="G26" i="7" s="1"/>
  <c r="F27" i="7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9" i="7"/>
  <c r="G69" i="7" s="1"/>
  <c r="G76" i="7"/>
  <c r="G77" i="7"/>
  <c r="F79" i="7"/>
  <c r="G79" i="7" s="1"/>
  <c r="G83" i="7"/>
  <c r="G85" i="7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  <c r="F97" i="7"/>
  <c r="G97" i="7" s="1"/>
  <c r="E9" i="8"/>
  <c r="E10" i="8"/>
  <c r="D8" i="8"/>
  <c r="D9" i="8"/>
  <c r="D10" i="8"/>
  <c r="D11" i="8"/>
  <c r="D12" i="8"/>
  <c r="D8" i="5"/>
  <c r="D9" i="5"/>
  <c r="D10" i="5"/>
  <c r="D11" i="5"/>
  <c r="D13" i="5"/>
  <c r="E13" i="5" s="1"/>
  <c r="D14" i="5"/>
  <c r="E14" i="5" s="1"/>
  <c r="D15" i="5"/>
  <c r="E15" i="5" s="1"/>
  <c r="D17" i="5"/>
  <c r="E17" i="5" s="1"/>
  <c r="D18" i="5"/>
  <c r="E18" i="5" s="1"/>
  <c r="D19" i="5"/>
  <c r="E19" i="5" s="1"/>
  <c r="D20" i="5"/>
  <c r="E20" i="5" s="1"/>
  <c r="D22" i="5"/>
  <c r="E22" i="5" s="1"/>
  <c r="D23" i="5"/>
  <c r="E23" i="5" s="1"/>
  <c r="D24" i="5"/>
  <c r="E24" i="5" s="1"/>
  <c r="D25" i="5"/>
  <c r="E25" i="5" s="1"/>
  <c r="D26" i="5"/>
  <c r="E26" i="5" s="1"/>
  <c r="D28" i="5"/>
  <c r="E28" i="5" s="1"/>
  <c r="D29" i="5"/>
  <c r="E29" i="5" s="1"/>
  <c r="D30" i="5"/>
  <c r="E30" i="5" s="1"/>
  <c r="D32" i="5"/>
  <c r="D33" i="5"/>
  <c r="D34" i="5"/>
  <c r="D35" i="5"/>
  <c r="E35" i="5" s="1"/>
  <c r="D36" i="5"/>
  <c r="D37" i="5"/>
  <c r="E37" i="5" s="1"/>
  <c r="D38" i="5"/>
  <c r="E38" i="5" s="1"/>
  <c r="D39" i="5"/>
  <c r="E39" i="5" s="1"/>
  <c r="D40" i="5"/>
  <c r="E40" i="5" s="1"/>
  <c r="D42" i="5"/>
  <c r="E42" i="5" s="1"/>
  <c r="D43" i="5"/>
  <c r="E43" i="5" s="1"/>
  <c r="D44" i="5"/>
  <c r="E44" i="5" s="1"/>
  <c r="D46" i="5"/>
  <c r="E46" i="5" s="1"/>
  <c r="D47" i="5"/>
  <c r="E47" i="5" s="1"/>
  <c r="D48" i="5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C16" i="5"/>
  <c r="C27" i="5"/>
  <c r="C62" i="5"/>
  <c r="I52" i="3"/>
  <c r="I55" i="3"/>
  <c r="I58" i="3"/>
  <c r="I60" i="3"/>
  <c r="I64" i="3"/>
  <c r="I65" i="3"/>
  <c r="I66" i="3"/>
  <c r="I70" i="3"/>
  <c r="I71" i="3"/>
  <c r="I72" i="3"/>
  <c r="I76" i="3"/>
  <c r="I77" i="3"/>
  <c r="I78" i="3"/>
  <c r="I82" i="3"/>
  <c r="I83" i="3"/>
  <c r="I84" i="3"/>
  <c r="I88" i="3"/>
  <c r="I89" i="3"/>
  <c r="I90" i="3"/>
  <c r="I94" i="3"/>
  <c r="I96" i="3"/>
  <c r="I97" i="3"/>
  <c r="I99" i="3"/>
  <c r="I101" i="3"/>
  <c r="I103" i="3"/>
  <c r="H40" i="3"/>
  <c r="H41" i="3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H52" i="3"/>
  <c r="H53" i="3"/>
  <c r="I53" i="3" s="1"/>
  <c r="H54" i="3"/>
  <c r="I54" i="3" s="1"/>
  <c r="H55" i="3"/>
  <c r="H56" i="3"/>
  <c r="H57" i="3"/>
  <c r="I57" i="3" s="1"/>
  <c r="H58" i="3"/>
  <c r="H59" i="3"/>
  <c r="H60" i="3"/>
  <c r="H61" i="3"/>
  <c r="I61" i="3" s="1"/>
  <c r="H62" i="3"/>
  <c r="I62" i="3" s="1"/>
  <c r="H63" i="3"/>
  <c r="I63" i="3" s="1"/>
  <c r="H64" i="3"/>
  <c r="H65" i="3"/>
  <c r="H66" i="3"/>
  <c r="H67" i="3"/>
  <c r="I67" i="3" s="1"/>
  <c r="H68" i="3"/>
  <c r="I68" i="3" s="1"/>
  <c r="H69" i="3"/>
  <c r="I69" i="3" s="1"/>
  <c r="H70" i="3"/>
  <c r="H71" i="3"/>
  <c r="H72" i="3"/>
  <c r="H73" i="3"/>
  <c r="I73" i="3" s="1"/>
  <c r="H74" i="3"/>
  <c r="I74" i="3" s="1"/>
  <c r="H75" i="3"/>
  <c r="I75" i="3" s="1"/>
  <c r="H76" i="3"/>
  <c r="H77" i="3"/>
  <c r="H78" i="3"/>
  <c r="H79" i="3"/>
  <c r="I79" i="3" s="1"/>
  <c r="H80" i="3"/>
  <c r="I80" i="3" s="1"/>
  <c r="H81" i="3"/>
  <c r="I81" i="3" s="1"/>
  <c r="H82" i="3"/>
  <c r="H83" i="3"/>
  <c r="H84" i="3"/>
  <c r="H85" i="3"/>
  <c r="I85" i="3" s="1"/>
  <c r="H86" i="3"/>
  <c r="I86" i="3" s="1"/>
  <c r="H87" i="3"/>
  <c r="I87" i="3" s="1"/>
  <c r="H88" i="3"/>
  <c r="H89" i="3"/>
  <c r="H90" i="3"/>
  <c r="H91" i="3"/>
  <c r="I91" i="3" s="1"/>
  <c r="H92" i="3"/>
  <c r="I92" i="3" s="1"/>
  <c r="H93" i="3"/>
  <c r="I93" i="3" s="1"/>
  <c r="H94" i="3"/>
  <c r="H96" i="3"/>
  <c r="H97" i="3"/>
  <c r="H98" i="3"/>
  <c r="I98" i="3" s="1"/>
  <c r="H100" i="3"/>
  <c r="I100" i="3" s="1"/>
  <c r="H102" i="3"/>
  <c r="I102" i="3" s="1"/>
  <c r="H103" i="3"/>
  <c r="H104" i="3"/>
  <c r="E45" i="3"/>
  <c r="F45" i="3"/>
  <c r="G45" i="3"/>
  <c r="K45" i="3"/>
  <c r="L45" i="3"/>
  <c r="G71" i="3"/>
  <c r="G76" i="3"/>
  <c r="G93" i="3"/>
  <c r="G96" i="3"/>
  <c r="G9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H28" i="3"/>
  <c r="H29" i="3"/>
  <c r="H30" i="3"/>
  <c r="H31" i="3"/>
  <c r="H32" i="3"/>
  <c r="H33" i="3"/>
  <c r="H34" i="3"/>
  <c r="H35" i="3"/>
  <c r="G21" i="7" l="1"/>
  <c r="E32" i="5"/>
  <c r="G13" i="3" l="1"/>
  <c r="G31" i="3"/>
  <c r="G32" i="3"/>
  <c r="G33" i="3"/>
  <c r="G34" i="3"/>
  <c r="G35" i="3"/>
  <c r="I32" i="1"/>
  <c r="I33" i="1"/>
  <c r="I10" i="1"/>
  <c r="I11" i="1"/>
  <c r="I12" i="1"/>
  <c r="I13" i="1"/>
  <c r="I14" i="1"/>
  <c r="I15" i="1"/>
  <c r="I16" i="1"/>
  <c r="H10" i="1"/>
  <c r="H11" i="1"/>
  <c r="H12" i="1"/>
  <c r="H13" i="1"/>
  <c r="H14" i="1"/>
  <c r="H15" i="1"/>
  <c r="H16" i="1"/>
  <c r="K11" i="1"/>
  <c r="K14" i="1"/>
  <c r="H28" i="5"/>
  <c r="L11" i="1"/>
  <c r="L12" i="1"/>
  <c r="L13" i="1"/>
  <c r="L14" i="1"/>
  <c r="K12" i="1"/>
  <c r="K13" i="1"/>
  <c r="F47" i="5"/>
  <c r="G43" i="5"/>
  <c r="H53" i="7" l="1"/>
  <c r="H47" i="7"/>
  <c r="H44" i="7"/>
  <c r="F9" i="8"/>
  <c r="I9" i="3" l="1"/>
  <c r="I8" i="3" s="1"/>
  <c r="L33" i="1" l="1"/>
  <c r="K33" i="1"/>
  <c r="L32" i="1"/>
  <c r="K32" i="1"/>
  <c r="H63" i="5" l="1"/>
  <c r="H61" i="5"/>
  <c r="G56" i="5"/>
  <c r="G57" i="5"/>
  <c r="H47" i="5"/>
  <c r="H48" i="5"/>
  <c r="H49" i="5"/>
  <c r="G47" i="5"/>
  <c r="G48" i="5"/>
  <c r="G49" i="5"/>
  <c r="H39" i="5"/>
  <c r="H40" i="5"/>
  <c r="H24" i="5"/>
  <c r="H25" i="5"/>
  <c r="H26" i="5"/>
  <c r="G25" i="5"/>
  <c r="G26" i="5"/>
  <c r="H9" i="5"/>
  <c r="H10" i="5"/>
  <c r="K73" i="3"/>
  <c r="K74" i="3"/>
  <c r="K75" i="3"/>
  <c r="K76" i="3"/>
  <c r="K77" i="3"/>
  <c r="K78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K11" i="3"/>
  <c r="K12" i="3"/>
  <c r="K13" i="3"/>
  <c r="K14" i="3"/>
  <c r="K15" i="3"/>
  <c r="K16" i="3"/>
  <c r="K17" i="3"/>
  <c r="K82" i="3"/>
  <c r="L82" i="3"/>
  <c r="I75" i="7" l="1"/>
  <c r="I80" i="7"/>
  <c r="I66" i="7"/>
  <c r="I59" i="7"/>
  <c r="I35" i="7"/>
  <c r="H21" i="7"/>
  <c r="I15" i="7"/>
  <c r="G55" i="5"/>
  <c r="H52" i="5"/>
  <c r="H34" i="5"/>
  <c r="G9" i="5"/>
  <c r="K90" i="3"/>
  <c r="L90" i="3"/>
  <c r="K89" i="3"/>
  <c r="L89" i="3"/>
  <c r="L76" i="3"/>
  <c r="L68" i="3"/>
  <c r="K68" i="3"/>
  <c r="K87" i="3"/>
  <c r="I83" i="7"/>
  <c r="I82" i="7"/>
  <c r="I81" i="7"/>
  <c r="I79" i="7"/>
  <c r="I78" i="7"/>
  <c r="I77" i="7"/>
  <c r="I65" i="7"/>
  <c r="I62" i="7"/>
  <c r="I61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0" i="7"/>
  <c r="I19" i="7"/>
  <c r="I18" i="7"/>
  <c r="I16" i="7"/>
  <c r="H12" i="7"/>
  <c r="G12" i="8"/>
  <c r="G11" i="8"/>
  <c r="H10" i="8"/>
  <c r="G10" i="8"/>
  <c r="H9" i="8"/>
  <c r="G9" i="8"/>
  <c r="H8" i="8"/>
  <c r="G8" i="8"/>
  <c r="H65" i="5"/>
  <c r="G65" i="5"/>
  <c r="H64" i="5"/>
  <c r="G64" i="5"/>
  <c r="G63" i="5"/>
  <c r="H62" i="5"/>
  <c r="G61" i="5"/>
  <c r="H59" i="5"/>
  <c r="G59" i="5"/>
  <c r="H57" i="5"/>
  <c r="H56" i="5"/>
  <c r="H54" i="5"/>
  <c r="G54" i="5"/>
  <c r="H53" i="5"/>
  <c r="G53" i="5"/>
  <c r="H46" i="5"/>
  <c r="H44" i="5"/>
  <c r="G44" i="5"/>
  <c r="H43" i="5"/>
  <c r="H42" i="5"/>
  <c r="G42" i="5"/>
  <c r="H38" i="5"/>
  <c r="H37" i="5"/>
  <c r="H36" i="5"/>
  <c r="H35" i="5"/>
  <c r="H33" i="5"/>
  <c r="H30" i="5"/>
  <c r="G30" i="5"/>
  <c r="H29" i="5"/>
  <c r="G29" i="5"/>
  <c r="G28" i="5"/>
  <c r="G24" i="5"/>
  <c r="H23" i="5"/>
  <c r="G23" i="5"/>
  <c r="H20" i="5"/>
  <c r="G20" i="5"/>
  <c r="H19" i="5"/>
  <c r="G19" i="5"/>
  <c r="H18" i="5"/>
  <c r="G18" i="5"/>
  <c r="H17" i="5"/>
  <c r="G17" i="5"/>
  <c r="H15" i="5"/>
  <c r="G15" i="5"/>
  <c r="H14" i="5"/>
  <c r="G14" i="5"/>
  <c r="H13" i="5"/>
  <c r="G13" i="5"/>
  <c r="H11" i="5"/>
  <c r="G11" i="5"/>
  <c r="G10" i="5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4" i="3"/>
  <c r="K94" i="3"/>
  <c r="L93" i="3"/>
  <c r="K93" i="3"/>
  <c r="L92" i="3"/>
  <c r="K92" i="3"/>
  <c r="L91" i="3"/>
  <c r="K91" i="3"/>
  <c r="L88" i="3"/>
  <c r="K88" i="3"/>
  <c r="L87" i="3"/>
  <c r="L86" i="3"/>
  <c r="K86" i="3"/>
  <c r="L85" i="3"/>
  <c r="K85" i="3"/>
  <c r="L84" i="3"/>
  <c r="K84" i="3"/>
  <c r="L83" i="3"/>
  <c r="K83" i="3"/>
  <c r="L81" i="3"/>
  <c r="K81" i="3"/>
  <c r="L80" i="3"/>
  <c r="K80" i="3"/>
  <c r="L79" i="3"/>
  <c r="K79" i="3"/>
  <c r="L78" i="3"/>
  <c r="L77" i="3"/>
  <c r="L75" i="3"/>
  <c r="L74" i="3"/>
  <c r="L73" i="3"/>
  <c r="L72" i="3"/>
  <c r="K72" i="3"/>
  <c r="L70" i="3"/>
  <c r="K70" i="3"/>
  <c r="L69" i="3"/>
  <c r="K69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4" i="3"/>
  <c r="K44" i="3"/>
  <c r="L43" i="3"/>
  <c r="K43" i="3"/>
  <c r="L42" i="3"/>
  <c r="K42" i="3"/>
  <c r="L41" i="3"/>
  <c r="K4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L10" i="3"/>
  <c r="K10" i="3"/>
  <c r="L10" i="1"/>
  <c r="K10" i="1"/>
  <c r="K15" i="1" l="1"/>
  <c r="L15" i="1"/>
  <c r="H22" i="5"/>
  <c r="L8" i="3"/>
  <c r="L40" i="3"/>
  <c r="K40" i="3"/>
  <c r="H55" i="5"/>
  <c r="H60" i="5"/>
  <c r="G60" i="5"/>
  <c r="K8" i="3"/>
  <c r="I21" i="7"/>
  <c r="I60" i="7"/>
  <c r="J16" i="1"/>
  <c r="G52" i="5"/>
  <c r="I76" i="7"/>
  <c r="G46" i="5"/>
  <c r="K16" i="1" l="1"/>
  <c r="L16" i="1"/>
  <c r="H8" i="5"/>
  <c r="G8" i="5"/>
  <c r="L9" i="3"/>
  <c r="K9" i="3"/>
  <c r="H51" i="5"/>
  <c r="G51" i="5"/>
  <c r="H32" i="5" l="1"/>
  <c r="G37" i="5"/>
  <c r="G35" i="5"/>
  <c r="G36" i="5"/>
  <c r="G40" i="5"/>
  <c r="G34" i="5"/>
  <c r="G33" i="5"/>
  <c r="G39" i="5"/>
  <c r="G38" i="5"/>
  <c r="G32" i="5"/>
</calcChain>
</file>

<file path=xl/sharedStrings.xml><?xml version="1.0" encoding="utf-8"?>
<sst xmlns="http://schemas.openxmlformats.org/spreadsheetml/2006/main" count="411" uniqueCount="225">
  <si>
    <t>SAŽETAK</t>
  </si>
  <si>
    <t>I. OPĆI DIO</t>
  </si>
  <si>
    <t>A.RAČUN PRIHODA I RASHODA</t>
  </si>
  <si>
    <t>BROJČANA OZNAKA I NAZIV</t>
  </si>
  <si>
    <t xml:space="preserve">OSTVARENJE/IZVRŠENJE 
1.-6.2024. </t>
  </si>
  <si>
    <t>INDEKS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</si>
  <si>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</si>
  <si>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</si>
  <si>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</si>
  <si>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</si>
  <si>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</si>
  <si>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</si>
  <si>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</si>
  <si>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</si>
  <si>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</si>
  <si>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B.RAČUN FINANCIRANJA</t>
  </si>
  <si>
    <t xml:space="preserve">OSTVARENJE/IZVRŠENJE 
1.-6.2023. </t>
  </si>
  <si>
    <t>8 PRIMICI OD FINANCIJSKE IMOVINE I ZADUŽIVANJA</t>
  </si>
  <si>
    <t>5 IZDACI ZA FINANCIJSKU IMOVINU I OTPLATE ZAJMOVA</t>
  </si>
  <si>
    <t>RAZLIKA PRIMITAKA I IZDATAKA</t>
  </si>
  <si>
    <t xml:space="preserve">NETO FINANCIRANJE </t>
  </si>
  <si>
    <t xml:space="preserve">VIŠAK/MANJAK + NETO FINANCIRANJE </t>
  </si>
  <si>
    <t>Voditeljica računovodstva</t>
  </si>
  <si>
    <t>Ravnateljica Centra</t>
  </si>
  <si>
    <t>Tea Jelić,mag.oec.</t>
  </si>
  <si>
    <t>Jasna Ćurković Kelava, dr.med.</t>
  </si>
  <si>
    <t xml:space="preserve">A. RAČUN PRIHODA I RASHODA </t>
  </si>
  <si>
    <t xml:space="preserve">IZVJEŠTAJ O PRIHODIMA I RASHODIMA PREMA EKONOMSKOJ KLASIFIKACIJI </t>
  </si>
  <si>
    <t>UKUPNO PRIHODI</t>
  </si>
  <si>
    <t>Prihodi poslovanja</t>
  </si>
  <si>
    <t>Pomoći iz inozemstva i od subjekata unutar općeg proračuna</t>
  </si>
  <si>
    <t>Pomoći od međunarodnih organizacija te institucija i tijela EU</t>
  </si>
  <si>
    <t>Tekuće pomoći od institucija i tijela EU</t>
  </si>
  <si>
    <t>Kapitalne pomoći od institucija i tijela EU</t>
  </si>
  <si>
    <t>Pomoći od izvanproračunskih korisnika</t>
  </si>
  <si>
    <t>Tekuće pomoći od izvanproračunskih korisnika</t>
  </si>
  <si>
    <t>Prijenosi između proračunskih korisnika istog proračuna</t>
  </si>
  <si>
    <t>Kapitalni prijenosi između proračunskih korisnika istog proračuna</t>
  </si>
  <si>
    <t>Prihodi od upravnih i administrativnih pristojbi</t>
  </si>
  <si>
    <t>Prihodi po posebnim propisima</t>
  </si>
  <si>
    <t>Ostali nespomenuti prihodi</t>
  </si>
  <si>
    <t xml:space="preserve"> 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</si>
  <si>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</si>
  <si>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</si>
  <si>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</si>
  <si>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</si>
  <si>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</si>
  <si>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</si>
  <si>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</si>
  <si>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</si>
  <si>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</si>
  <si>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</si>
  <si>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</si>
  <si>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</si>
  <si>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</si>
  <si>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UKUPNO RASHODI</t>
  </si>
  <si>
    <t>Rashodi poslovanja</t>
  </si>
  <si>
    <t>Rashodi za zaposlene</t>
  </si>
  <si>
    <t>Plaće (Bruto)</t>
  </si>
  <si>
    <t>Plaće za redovan rad</t>
  </si>
  <si>
    <t>Plaće za posebne uvjete rada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</si>
  <si>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</si>
  <si>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</si>
  <si>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</si>
  <si>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</si>
  <si>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</si>
  <si>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</si>
  <si>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Naknada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</si>
  <si>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</si>
  <si>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</si>
  <si>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</si>
  <si>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</si>
  <si>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</si>
  <si>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</si>
  <si>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</si>
  <si>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</si>
  <si>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</si>
  <si>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</si>
  <si>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</si>
  <si>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informiranje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</si>
  <si>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</si>
  <si>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</si>
  <si>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</si>
  <si>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</si>
  <si>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</si>
  <si>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</si>
  <si>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</si>
  <si>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</si>
  <si>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</si>
  <si>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</si>
  <si>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</si>
  <si>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usluge platnog promet</t>
  </si>
  <si>
    <t>Ostali nespomenuti financijski rashodi</t>
  </si>
  <si>
    <t>Naknade građanima i kućanstvima na temelju osiguranja i dr.naknade</t>
  </si>
  <si>
    <t>Ostale naknade građanima i kućanstvima iz proračuna</t>
  </si>
  <si>
    <t>Naknade građanima i kućanstvima u novcu</t>
  </si>
  <si>
    <t>Naknade građanima i kućanstvima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</si>
  <si>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</si>
  <si>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</si>
  <si>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</si>
  <si>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</si>
  <si>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</si>
  <si>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</si>
  <si>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</si>
  <si>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</si>
  <si>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</si>
  <si>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</t>
  </si>
  <si>
    <t>Prijevozna sredstva u cestovom prometu</t>
  </si>
  <si>
    <t>Rashodi za dodatna ulaganja na nefinancijskoj imovini</t>
  </si>
  <si>
    <t>Dodatna ulaganja na građevinskim objektima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</si>
  <si>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</si>
  <si>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</si>
  <si>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</si>
  <si>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</si>
  <si>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67 Prihodi za financiranje rashoda posl.</t>
  </si>
  <si>
    <t>12 Sredstva učešća za pomoći</t>
  </si>
  <si>
    <t>3 Vlastiti prihodi</t>
  </si>
  <si>
    <t>31 Vlastiti prihodi</t>
  </si>
  <si>
    <t>66 Ostali prihodi</t>
  </si>
  <si>
    <t>4 Prihodi za posebne namjene</t>
  </si>
  <si>
    <t>43 Prihodi za posebne namjene</t>
  </si>
  <si>
    <t>65 Prihodi od administ.pristojbi i po posebnim propisima</t>
  </si>
  <si>
    <t>63 Pomoći iz inozemstva i od subjekata unutar opće države</t>
  </si>
  <si>
    <t>5 Ostale pomoći</t>
  </si>
  <si>
    <t>52 Ostale pomoći</t>
  </si>
  <si>
    <t>581 Mehanizam za oporavak i otpornost</t>
  </si>
  <si>
    <t>6 Donacije</t>
  </si>
  <si>
    <t>61 Donacije</t>
  </si>
  <si>
    <t>1 Opći rashodi i izdaci</t>
  </si>
  <si>
    <t>31 Rashodi za zaposlene</t>
  </si>
  <si>
    <t>32 Materijalni rashodi</t>
  </si>
  <si>
    <t>34 Financijski rashodi</t>
  </si>
  <si>
    <t>37 Naknade građanima i kućanstvima na temelju osiguranja i druge naknade</t>
  </si>
  <si>
    <t>42 Rashodi za nabavu proizv.dug.imov.</t>
  </si>
  <si>
    <t>45 Dodatna ulaganja na građevinskim objektima</t>
  </si>
  <si>
    <t>42 Rashodi za nabavu proizvedene dugotrajne imovine</t>
  </si>
  <si>
    <t>45 Rahodi za dodatna ulaganja na nefinancijskoj imovini</t>
  </si>
  <si>
    <t>3 Vlastiti rashodi</t>
  </si>
  <si>
    <t>4 Rashodi za posebne namjene</t>
  </si>
  <si>
    <t>45 Rashodi za dodatna ulaganja na građevinskim objektima</t>
  </si>
  <si>
    <t xml:space="preserve">37 Naknade građanima </t>
  </si>
  <si>
    <t>IZVJEŠTAJ O RASHODIMA PREMA FUNKCIJSKOJ KLASIFIKACIJI</t>
  </si>
  <si>
    <t>10 Socijalna zaštita</t>
  </si>
  <si>
    <t>104 Obitelj i djeca</t>
  </si>
  <si>
    <t>107 Socijalna pomoć stanovništvu koja nije obuhvaćena redovnim socijalnim programima</t>
  </si>
  <si>
    <t>109 Aktivnosti soc.zaštite koje nisu drugdje svrstane</t>
  </si>
  <si>
    <t>B. RAČUN FINANCIRANJA</t>
  </si>
  <si>
    <t xml:space="preserve">IZVJEŠTAJ RAČUNA FINANCIRANJA PREMA EKONOMSKOJ KLASIFIKACIJI </t>
  </si>
  <si>
    <t>IZVORNI PLAN ILI REBALANS 2024.*</t>
  </si>
  <si>
    <t>TEKUĆI PLAN 2024.*</t>
  </si>
  <si>
    <t>INDEKS**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</si>
  <si>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</si>
  <si>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</si>
  <si>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</si>
  <si>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</si>
  <si>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</si>
  <si>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</si>
  <si>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</si>
  <si>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</si>
  <si>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</si>
  <si>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</si>
  <si>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</si>
  <si>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2 Doprinosi</t>
  </si>
  <si>
    <t>21 Doprinosi za mirovinsko osiguranje</t>
  </si>
  <si>
    <t>…</t>
  </si>
  <si>
    <t xml:space="preserve">UKUPNO IZDACI </t>
  </si>
  <si>
    <t>II. POSEBNI DIO</t>
  </si>
  <si>
    <t>IZVJEŠTAJ PO ORGANIZACIJSKOJ I PROGRAMSKOJ KLASIFIKACIJI</t>
  </si>
  <si>
    <t>5=4/3*100</t>
  </si>
  <si>
    <t>Razdjel: 086 Ministarstvo rada,mirovinskog sustava,obitelji i socijalne politike</t>
  </si>
  <si>
    <t>Glava: 60 Proračunski korisnici u socijalnoj skrbi</t>
  </si>
  <si>
    <t>Ustanova: 215 Centar za djecu Zagreb, Ulica Vladimira Nazora 49, 10 000 Zagreb, RKP 7219</t>
  </si>
  <si>
    <t>UKUPNI RASHODI</t>
  </si>
  <si>
    <t xml:space="preserve">A 734192 </t>
  </si>
  <si>
    <t>Skrb za djecu bez odgovarajuće roditeljske skrbi</t>
  </si>
  <si>
    <t>IF</t>
  </si>
  <si>
    <t>Proračunski rashodi</t>
  </si>
  <si>
    <t>Doprinosi za zdravstveno osiguranje</t>
  </si>
  <si>
    <t>Naknade za prijevoz, za rad na terenu i odvojeni život</t>
  </si>
  <si>
    <t>Materija i dijelovi za tekuće i investicijsko održavanje</t>
  </si>
  <si>
    <t>Sitni inventar i autogume</t>
  </si>
  <si>
    <t>Usluge promidžbe i informiranja</t>
  </si>
  <si>
    <t>Bankarske usluge i usluge platn</t>
  </si>
  <si>
    <t>Naknade građanima i kućanstvima na temelju osiguranja i druge naknade</t>
  </si>
  <si>
    <t>Ostali rashodi za posebne namjene</t>
  </si>
  <si>
    <t>A 795010</t>
  </si>
  <si>
    <t>Skrb za djecu bez odgovarajuće roditeljske skrbi ( ostali izvori financiranja)</t>
  </si>
  <si>
    <t>Vlastiti rashodi</t>
  </si>
  <si>
    <t>Materijali i sirovine</t>
  </si>
  <si>
    <t>Ostale pomoći</t>
  </si>
  <si>
    <t>Rashodi plaćeni doniranim sredstvima</t>
  </si>
  <si>
    <t>Naknade građanima i kućanstvu u novcu</t>
  </si>
  <si>
    <t>Naknade građanima i kućanstvu u naravi</t>
  </si>
  <si>
    <t>Reprezentacija</t>
  </si>
  <si>
    <t>K 618350</t>
  </si>
  <si>
    <t>Poboljšanje infrastrukture u sustavu socijalne skrbi</t>
  </si>
  <si>
    <t>Rasodi za nabavu nefinancijske imovine</t>
  </si>
  <si>
    <t>K 618391</t>
  </si>
  <si>
    <t>Hitne intervencije u sustavu soc.skrbi</t>
  </si>
  <si>
    <t>T797014</t>
  </si>
  <si>
    <t>Razvoj socijalnih usluga u zajednici-NPOO</t>
  </si>
  <si>
    <t>Mehanizam za oporavak i otpornost</t>
  </si>
  <si>
    <t>Plaća za redovan rad</t>
  </si>
  <si>
    <t>Plaća za posebne uvjete rada</t>
  </si>
  <si>
    <t>Građevinski objekti</t>
  </si>
  <si>
    <t>Zakupnine i najamnine</t>
  </si>
  <si>
    <t>Poslovni objekti</t>
  </si>
  <si>
    <t>Medicinska i laboratorijska oprema</t>
  </si>
  <si>
    <t>C.RASPOLOŽIVA SREDSTVA IZ PRETHODNE GODINE</t>
  </si>
  <si>
    <t>VIŠAK/MANJAK PRIHODA IZ PRETHODNE GODINE</t>
  </si>
  <si>
    <t>VIŠAK/MANJAK+NETO FINANCIRANJE+VIŠAK/MANJAK PRIHODA IZ PRETHODNE GODINE</t>
  </si>
  <si>
    <t xml:space="preserve">OSTVARENJE/IZVRŠENJE 
2024. </t>
  </si>
  <si>
    <t xml:space="preserve">OSTVARENJE/ IZVRŠENJE 
2024. </t>
  </si>
  <si>
    <t xml:space="preserve"> IZVRŠENJE 
2024. </t>
  </si>
  <si>
    <t>OSTVARENJE/IZVRŠENJE 
2024.</t>
  </si>
  <si>
    <t>IZVORNI PLAN  2025.</t>
  </si>
  <si>
    <t>TEKUĆI PLAN 2025.</t>
  </si>
  <si>
    <t xml:space="preserve">OSTVARENJE/IZVRŠENJE 
2025. </t>
  </si>
  <si>
    <t>OSTVARENJE/ IZVRŠENJE 
2024.</t>
  </si>
  <si>
    <t>IZVORNI PLAN 2025.</t>
  </si>
  <si>
    <t xml:space="preserve">OSTVARENJE/ IZVRŠENJE 
2025. </t>
  </si>
  <si>
    <t xml:space="preserve"> IZVRŠENJE 
2025. </t>
  </si>
  <si>
    <t>Medicinska i laborotorijska oprema</t>
  </si>
  <si>
    <t>Plaće za prekovremeni rad</t>
  </si>
  <si>
    <t>GODIŠNJI IZVJEŠTAJ O IZVRŠENJU FINANCIJSKOG PLANA CENTRA ZA PRUŽANJE USLUGA U ZAJEDNICI ZAGREB ZA 2025.GODINU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</si>
</sst>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36" x14ac:knownFonts="1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b/>
      <sz val="12"/>
      <color indexed="8"/>
      <name val="Arial"/>
      <charset val="238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b/>
      <i/>
      <sz val="10"/>
      <color indexed="8"/>
      <name val="Arial"/>
      <charset val="238"/>
    </font>
    <font>
      <sz val="10"/>
      <color indexed="8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i/>
      <sz val="10"/>
      <color rgb="FF000000"/>
      <name val="Arial"/>
      <charset val="238"/>
    </font>
    <font>
      <sz val="12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i/>
      <sz val="10"/>
      <name val="Arial"/>
      <charset val="238"/>
    </font>
    <font>
      <sz val="14"/>
      <color indexed="8"/>
      <name val="Arial"/>
      <charset val="238"/>
    </font>
    <font>
      <sz val="12"/>
      <name val="Arial"/>
      <charset val="238"/>
    </font>
    <font>
      <sz val="12"/>
      <color indexed="8"/>
      <name val="Arial"/>
      <charset val="238"/>
    </font>
    <font>
      <b/>
      <sz val="10"/>
      <color rgb="FFFF0000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8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3" fontId="5" fillId="3" borderId="4" xfId="0" applyNumberFormat="1" applyFont="1" applyFill="1" applyBorder="1" applyAlignment="1">
      <alignment horizontal="right"/>
    </xf>
    <xf numFmtId="3" fontId="8" fillId="3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right" wrapText="1"/>
    </xf>
    <xf numFmtId="0" fontId="0" fillId="0" borderId="4" xfId="0" applyBorder="1"/>
    <xf numFmtId="0" fontId="15" fillId="3" borderId="4" xfId="0" applyFont="1" applyFill="1" applyBorder="1" applyAlignment="1">
      <alignment horizontal="left" vertical="center" wrapText="1" indent="1"/>
    </xf>
    <xf numFmtId="0" fontId="15" fillId="3" borderId="4" xfId="0" applyFont="1" applyFill="1" applyBorder="1" applyAlignment="1">
      <alignment horizontal="left" vertical="center" indent="1"/>
    </xf>
    <xf numFmtId="0" fontId="16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16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8" fillId="0" borderId="0" xfId="0" applyFont="1" applyAlignment="1">
      <alignment vertical="top" wrapText="1"/>
    </xf>
    <xf numFmtId="4" fontId="17" fillId="0" borderId="4" xfId="0" applyNumberFormat="1" applyFont="1" applyBorder="1"/>
    <xf numFmtId="2" fontId="17" fillId="0" borderId="4" xfId="0" applyNumberFormat="1" applyFont="1" applyBorder="1"/>
    <xf numFmtId="4" fontId="0" fillId="0" borderId="4" xfId="0" applyNumberFormat="1" applyBorder="1"/>
    <xf numFmtId="2" fontId="0" fillId="0" borderId="4" xfId="0" applyNumberFormat="1" applyBorder="1"/>
    <xf numFmtId="164" fontId="0" fillId="0" borderId="4" xfId="0" applyNumberFormat="1" applyBorder="1"/>
    <xf numFmtId="43" fontId="5" fillId="3" borderId="4" xfId="1" applyFont="1" applyFill="1" applyBorder="1" applyAlignment="1"/>
    <xf numFmtId="43" fontId="5" fillId="3" borderId="4" xfId="1" applyFont="1" applyFill="1" applyBorder="1" applyAlignment="1">
      <alignment horizontal="right"/>
    </xf>
    <xf numFmtId="0" fontId="19" fillId="3" borderId="4" xfId="0" applyFont="1" applyFill="1" applyBorder="1" applyAlignment="1">
      <alignment horizontal="left" vertical="center" wrapText="1" indent="1"/>
    </xf>
    <xf numFmtId="43" fontId="8" fillId="3" borderId="4" xfId="1" applyFont="1" applyFill="1" applyBorder="1" applyAlignment="1"/>
    <xf numFmtId="43" fontId="8" fillId="3" borderId="4" xfId="1" applyFont="1" applyFill="1" applyBorder="1" applyAlignment="1">
      <alignment horizontal="right"/>
    </xf>
    <xf numFmtId="164" fontId="0" fillId="0" borderId="0" xfId="0" applyNumberFormat="1"/>
    <xf numFmtId="43" fontId="0" fillId="0" borderId="0" xfId="0" applyNumberFormat="1"/>
    <xf numFmtId="4" fontId="0" fillId="0" borderId="0" xfId="0" applyNumberFormat="1"/>
    <xf numFmtId="4" fontId="5" fillId="2" borderId="4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0" fontId="18" fillId="0" borderId="4" xfId="0" applyFont="1" applyBorder="1" applyAlignment="1">
      <alignment vertical="top" wrapText="1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" fontId="16" fillId="2" borderId="4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5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0" fontId="8" fillId="0" borderId="0" xfId="0" applyFont="1"/>
    <xf numFmtId="0" fontId="5" fillId="0" borderId="4" xfId="0" quotePrefix="1" applyFont="1" applyBorder="1" applyAlignment="1">
      <alignment horizontal="center" vertical="center" wrapText="1"/>
    </xf>
    <xf numFmtId="0" fontId="16" fillId="3" borderId="4" xfId="0" quotePrefix="1" applyFont="1" applyFill="1" applyBorder="1" applyAlignment="1">
      <alignment horizontal="left" vertical="center" wrapText="1"/>
    </xf>
    <xf numFmtId="0" fontId="16" fillId="3" borderId="4" xfId="0" quotePrefix="1" applyFont="1" applyFill="1" applyBorder="1" applyAlignment="1">
      <alignment horizontal="left" vertical="center"/>
    </xf>
    <xf numFmtId="0" fontId="15" fillId="3" borderId="4" xfId="0" quotePrefix="1" applyFont="1" applyFill="1" applyBorder="1" applyAlignment="1">
      <alignment horizontal="left" vertical="center" wrapText="1" indent="1"/>
    </xf>
    <xf numFmtId="0" fontId="15" fillId="3" borderId="4" xfId="0" quotePrefix="1" applyFont="1" applyFill="1" applyBorder="1" applyAlignment="1">
      <alignment horizontal="left" vertical="center" wrapText="1"/>
    </xf>
    <xf numFmtId="0" fontId="15" fillId="3" borderId="4" xfId="0" quotePrefix="1" applyFont="1" applyFill="1" applyBorder="1" applyAlignment="1">
      <alignment horizontal="left" vertical="center"/>
    </xf>
    <xf numFmtId="4" fontId="25" fillId="3" borderId="4" xfId="0" applyNumberFormat="1" applyFont="1" applyFill="1" applyBorder="1" applyAlignment="1">
      <alignment horizontal="right"/>
    </xf>
    <xf numFmtId="0" fontId="26" fillId="0" borderId="4" xfId="0" applyFont="1" applyBorder="1" applyAlignment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5" fillId="0" borderId="4" xfId="0" quotePrefix="1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4" fontId="32" fillId="0" borderId="4" xfId="0" applyNumberFormat="1" applyFont="1" applyBorder="1" applyAlignment="1">
      <alignment vertical="center"/>
    </xf>
    <xf numFmtId="4" fontId="33" fillId="0" borderId="4" xfId="0" applyNumberFormat="1" applyFont="1" applyBorder="1"/>
    <xf numFmtId="0" fontId="0" fillId="0" borderId="3" xfId="0" applyBorder="1"/>
    <xf numFmtId="0" fontId="27" fillId="3" borderId="1" xfId="0" applyFont="1" applyFill="1" applyBorder="1" applyAlignment="1">
      <alignment horizontal="left" vertical="center" wrapText="1"/>
    </xf>
    <xf numFmtId="2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" fontId="18" fillId="0" borderId="0" xfId="0" applyNumberFormat="1" applyFont="1" applyAlignment="1">
      <alignment vertical="top" wrapText="1"/>
    </xf>
    <xf numFmtId="4" fontId="0" fillId="0" borderId="3" xfId="0" applyNumberFormat="1" applyBorder="1"/>
    <xf numFmtId="43" fontId="25" fillId="3" borderId="4" xfId="1" applyFont="1" applyFill="1" applyBorder="1" applyAlignment="1"/>
    <xf numFmtId="43" fontId="25" fillId="3" borderId="4" xfId="1" applyFont="1" applyFill="1" applyBorder="1" applyAlignment="1">
      <alignment horizontal="right"/>
    </xf>
    <xf numFmtId="164" fontId="33" fillId="0" borderId="4" xfId="0" applyNumberFormat="1" applyFont="1" applyBorder="1"/>
    <xf numFmtId="164" fontId="33" fillId="0" borderId="4" xfId="0" applyNumberFormat="1" applyFont="1" applyBorder="1" applyAlignment="1">
      <alignment horizontal="right"/>
    </xf>
    <xf numFmtId="0" fontId="34" fillId="3" borderId="4" xfId="0" quotePrefix="1" applyFont="1" applyFill="1" applyBorder="1" applyAlignment="1">
      <alignment horizontal="left" vertical="center" wrapText="1" indent="1"/>
    </xf>
    <xf numFmtId="0" fontId="34" fillId="3" borderId="4" xfId="0" applyFont="1" applyFill="1" applyBorder="1" applyAlignment="1">
      <alignment horizontal="left" vertical="center" wrapText="1" indent="1"/>
    </xf>
    <xf numFmtId="0" fontId="31" fillId="3" borderId="4" xfId="0" applyFont="1" applyFill="1" applyBorder="1" applyAlignment="1">
      <alignment horizontal="left" vertical="center" wrapText="1"/>
    </xf>
    <xf numFmtId="4" fontId="32" fillId="2" borderId="4" xfId="0" applyNumberFormat="1" applyFont="1" applyFill="1" applyBorder="1" applyAlignment="1">
      <alignment vertical="center"/>
    </xf>
    <xf numFmtId="0" fontId="34" fillId="3" borderId="4" xfId="0" quotePrefix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3" fontId="25" fillId="3" borderId="4" xfId="0" applyNumberFormat="1" applyFont="1" applyFill="1" applyBorder="1" applyAlignment="1">
      <alignment horizontal="right"/>
    </xf>
    <xf numFmtId="4" fontId="27" fillId="3" borderId="4" xfId="0" applyNumberFormat="1" applyFont="1" applyFill="1" applyBorder="1" applyAlignment="1">
      <alignment horizontal="right"/>
    </xf>
    <xf numFmtId="3" fontId="27" fillId="3" borderId="4" xfId="0" applyNumberFormat="1" applyFont="1" applyFill="1" applyBorder="1" applyAlignment="1">
      <alignment horizontal="right"/>
    </xf>
    <xf numFmtId="4" fontId="25" fillId="3" borderId="3" xfId="0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quotePrefix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2" borderId="1" xfId="0" quotePrefix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" xfId="0" quotePrefix="1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30" fillId="0" borderId="2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3">
    <cellStyle name="Normalno" xfId="0" builtinId="0"/>
    <cellStyle name="Obično_List4" xfId="2" xr:uid="{00000000-0005-0000-0000-00003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jelic\Desktop\GODINE%202022-2025\2025\FINANCIJSKI%20PLANOVI%202026.-2028\FINANCIJSKI%20PLAN%20ZA%202025.G.-IZMJENE%20I%20DOPUNE\Izmjene%20i%20dopune%20Financijskog%20plana%20za%202025.godinu.xlsx" TargetMode="External"/><Relationship Id="rId1" Type="http://schemas.openxmlformats.org/officeDocument/2006/relationships/externalLinkPath" Target="GODINE%202022-2025/2025/FINANCIJSKI%20PLANOVI%202026.-2028/FINANCIJSKI%20PLAN%20ZA%202025.G.-IZMJENE%20I%20DOPUNE/Izmjene%20i%20dopune%20Financijskog%20plana%20za%202025.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jelic\Desktop\GODINE%202022-2025\2025\KVARTALNI%20FINANCIJSKI%20IZVJE&#352;TAJI\POLUGODI&#352;NJI%20IZVJE&#352;TAJ%20O%20IZVR&#352;ENJU%20FIN.PLANA%20ZA%202025.G\Polugodi&#353;nji%20izvje&#353;taj%20o%20izvr&#353;enju%20Financijskog%20plana%20za%202025.godinu-Centar%20za%20djecu%20Zagreb.xlsx" TargetMode="External"/><Relationship Id="rId2" Type="http://schemas.microsoft.com/office/2019/04/relationships/externalLinkLongPath" Target="GODINE%202022-2025/2025/KVARTALNI%20FINANCIJSKI%20IZVJE&#352;TAJI/POLUGODI&#352;NJI%20IZVJE&#352;TAJ%20O%20IZVR&#352;ENJU%20FIN.PLANA%20ZA%202025.G/Polugodi&#353;nji%20izvje&#353;taj%20o%20izvr&#353;enju%20Financijskog%20plana%20za%202025.godinu-Centar%20za%20djecu%20Zagreb.xlsx?426BE951" TargetMode="External"/><Relationship Id="rId1" Type="http://schemas.openxmlformats.org/officeDocument/2006/relationships/externalLinkPath" Target="file:///\\426BE951\Polugodi&#353;nji%20izvje&#353;taj%20o%20izvr&#353;enju%20Financijskog%20plana%20za%202025.godinu-Centar%20za%20djecu%20Zagr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"/>
      <sheetName val="Rashodi prema izvorima finan"/>
      <sheetName val="Rashodi prema funkcijskoj k "/>
      <sheetName val="Račun financiranja"/>
      <sheetName val="POSEBNI DIO"/>
    </sheetNames>
    <sheetDataSet>
      <sheetData sheetId="0">
        <row r="12">
          <cell r="G12">
            <v>8282788</v>
          </cell>
          <cell r="I12">
            <v>8253788</v>
          </cell>
        </row>
        <row r="13">
          <cell r="G13">
            <v>0</v>
          </cell>
          <cell r="I13">
            <v>0</v>
          </cell>
        </row>
        <row r="14">
          <cell r="G14">
            <v>8282788</v>
          </cell>
          <cell r="I14">
            <v>8253788</v>
          </cell>
        </row>
        <row r="15">
          <cell r="G15">
            <v>8147238</v>
          </cell>
          <cell r="I15">
            <v>8118238</v>
          </cell>
        </row>
        <row r="16">
          <cell r="G16">
            <v>95550</v>
          </cell>
          <cell r="I16">
            <v>95550</v>
          </cell>
        </row>
        <row r="17">
          <cell r="G17">
            <v>8242788</v>
          </cell>
          <cell r="I17">
            <v>8213788</v>
          </cell>
        </row>
        <row r="18">
          <cell r="G18">
            <v>40000</v>
          </cell>
          <cell r="I18">
            <v>40000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AŽETAK"/>
      <sheetName val=" Račun prihoda i rashoda"/>
      <sheetName val="Rashodi prema izvorima finan"/>
      <sheetName val="Rashodi prema funkcijskoj k "/>
      <sheetName val="Račun financiranja"/>
      <sheetName val="Račun fin prema izvorima f"/>
      <sheetName val="POSEBNI DIO"/>
    </sheetNames>
    <sheetDataSet>
      <sheetData sheetId="0" refreshError="1"/>
      <sheetData sheetId="1" refreshError="1">
        <row r="8">
          <cell r="H8">
            <v>8282788</v>
          </cell>
        </row>
        <row r="9">
          <cell r="H9">
            <v>8282788</v>
          </cell>
        </row>
        <row r="10">
          <cell r="H10">
            <v>54811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54811</v>
          </cell>
        </row>
        <row r="15">
          <cell r="H15">
            <v>54811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4200</v>
          </cell>
        </row>
        <row r="19">
          <cell r="H19">
            <v>4200</v>
          </cell>
        </row>
        <row r="20">
          <cell r="H20">
            <v>4200</v>
          </cell>
        </row>
        <row r="21">
          <cell r="H21">
            <v>180928</v>
          </cell>
        </row>
        <row r="22">
          <cell r="H22">
            <v>20378</v>
          </cell>
        </row>
        <row r="23">
          <cell r="H23">
            <v>20378</v>
          </cell>
        </row>
        <row r="24">
          <cell r="H24">
            <v>160550</v>
          </cell>
        </row>
        <row r="25">
          <cell r="H25">
            <v>160550</v>
          </cell>
        </row>
        <row r="26">
          <cell r="H26">
            <v>0</v>
          </cell>
        </row>
        <row r="27">
          <cell r="H27">
            <v>8042849</v>
          </cell>
        </row>
        <row r="28">
          <cell r="H28">
            <v>8042849</v>
          </cell>
        </row>
        <row r="29">
          <cell r="H29">
            <v>8042849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40">
          <cell r="H40">
            <v>8242788</v>
          </cell>
        </row>
        <row r="41">
          <cell r="H41">
            <v>8147238</v>
          </cell>
        </row>
        <row r="42">
          <cell r="H42">
            <v>6283999</v>
          </cell>
        </row>
        <row r="43">
          <cell r="H43">
            <v>5180466</v>
          </cell>
        </row>
        <row r="44">
          <cell r="H44">
            <v>4460466</v>
          </cell>
        </row>
        <row r="45">
          <cell r="E45">
            <v>3113</v>
          </cell>
          <cell r="F45" t="str">
            <v>Plaće za prekovremeni rad</v>
          </cell>
          <cell r="G45">
            <v>0</v>
          </cell>
          <cell r="H45">
            <v>0</v>
          </cell>
          <cell r="K45" t="e">
            <v>#DIV/0!</v>
          </cell>
        </row>
        <row r="46">
          <cell r="H46">
            <v>720000</v>
          </cell>
        </row>
        <row r="47">
          <cell r="H47">
            <v>171900</v>
          </cell>
        </row>
        <row r="48">
          <cell r="H48">
            <v>171900</v>
          </cell>
        </row>
        <row r="49">
          <cell r="H49">
            <v>931633</v>
          </cell>
        </row>
        <row r="50">
          <cell r="H50">
            <v>931633</v>
          </cell>
        </row>
        <row r="51">
          <cell r="H51">
            <v>1749106</v>
          </cell>
        </row>
        <row r="52">
          <cell r="H52">
            <v>158146</v>
          </cell>
        </row>
        <row r="53">
          <cell r="H53">
            <v>15000</v>
          </cell>
        </row>
        <row r="54">
          <cell r="H54">
            <v>133146</v>
          </cell>
        </row>
        <row r="55">
          <cell r="H55">
            <v>10000</v>
          </cell>
        </row>
        <row r="56">
          <cell r="H56">
            <v>1192600</v>
          </cell>
        </row>
        <row r="57">
          <cell r="H57">
            <v>140000</v>
          </cell>
        </row>
        <row r="58">
          <cell r="H58">
            <v>605600</v>
          </cell>
        </row>
        <row r="59">
          <cell r="H59">
            <v>375000</v>
          </cell>
        </row>
        <row r="60">
          <cell r="H60">
            <v>25000</v>
          </cell>
        </row>
        <row r="61">
          <cell r="H61">
            <v>30000</v>
          </cell>
        </row>
        <row r="62">
          <cell r="H62">
            <v>17000</v>
          </cell>
        </row>
        <row r="63">
          <cell r="H63">
            <v>382560</v>
          </cell>
        </row>
        <row r="64">
          <cell r="H64">
            <v>29082</v>
          </cell>
        </row>
        <row r="65">
          <cell r="H65">
            <v>153828</v>
          </cell>
        </row>
        <row r="66">
          <cell r="H66">
            <v>5150</v>
          </cell>
        </row>
        <row r="67">
          <cell r="H67">
            <v>96100</v>
          </cell>
        </row>
        <row r="68">
          <cell r="H68">
            <v>55000</v>
          </cell>
        </row>
        <row r="69">
          <cell r="H69">
            <v>27000</v>
          </cell>
        </row>
        <row r="70">
          <cell r="H70">
            <v>9500</v>
          </cell>
        </row>
        <row r="71">
          <cell r="H71">
            <v>3200</v>
          </cell>
        </row>
        <row r="72">
          <cell r="H72">
            <v>3700</v>
          </cell>
        </row>
        <row r="73">
          <cell r="H73">
            <v>15800</v>
          </cell>
        </row>
        <row r="74">
          <cell r="H74">
            <v>1300</v>
          </cell>
        </row>
        <row r="75">
          <cell r="H75">
            <v>4700</v>
          </cell>
        </row>
        <row r="76">
          <cell r="H76">
            <v>0</v>
          </cell>
        </row>
        <row r="77">
          <cell r="H77">
            <v>9400</v>
          </cell>
        </row>
        <row r="78">
          <cell r="H78">
            <v>400</v>
          </cell>
        </row>
        <row r="79">
          <cell r="H79">
            <v>3633</v>
          </cell>
        </row>
        <row r="80">
          <cell r="H80">
            <v>3633</v>
          </cell>
        </row>
        <row r="81">
          <cell r="H81">
            <v>3500</v>
          </cell>
        </row>
        <row r="82">
          <cell r="H82">
            <v>133</v>
          </cell>
        </row>
        <row r="83">
          <cell r="H83">
            <v>110500</v>
          </cell>
        </row>
        <row r="84">
          <cell r="H84">
            <v>110500</v>
          </cell>
        </row>
        <row r="85">
          <cell r="H85">
            <v>60000</v>
          </cell>
        </row>
        <row r="86">
          <cell r="H86">
            <v>50500</v>
          </cell>
        </row>
        <row r="87">
          <cell r="H87">
            <v>95550</v>
          </cell>
        </row>
        <row r="88">
          <cell r="H88">
            <v>45550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45500</v>
          </cell>
        </row>
        <row r="92">
          <cell r="H92">
            <v>7000</v>
          </cell>
        </row>
        <row r="93">
          <cell r="H93">
            <v>300</v>
          </cell>
        </row>
        <row r="94">
          <cell r="H94">
            <v>7000</v>
          </cell>
        </row>
        <row r="95">
          <cell r="H95">
            <v>750</v>
          </cell>
        </row>
        <row r="96">
          <cell r="H96">
            <v>500</v>
          </cell>
        </row>
        <row r="97">
          <cell r="H97">
            <v>0</v>
          </cell>
        </row>
        <row r="99">
          <cell r="H99">
            <v>0</v>
          </cell>
        </row>
        <row r="101">
          <cell r="H101">
            <v>50000</v>
          </cell>
        </row>
        <row r="102">
          <cell r="H102">
            <v>50000</v>
          </cell>
        </row>
        <row r="103">
          <cell r="H103">
            <v>50000</v>
          </cell>
        </row>
      </sheetData>
      <sheetData sheetId="2" refreshError="1">
        <row r="8">
          <cell r="D8">
            <v>8282788</v>
          </cell>
        </row>
        <row r="9">
          <cell r="D9">
            <v>8042849</v>
          </cell>
        </row>
        <row r="10">
          <cell r="D10">
            <v>8042849</v>
          </cell>
        </row>
        <row r="11">
          <cell r="D11">
            <v>8042849</v>
          </cell>
        </row>
        <row r="15">
          <cell r="D15">
            <v>20378</v>
          </cell>
        </row>
        <row r="16">
          <cell r="D16">
            <v>20378</v>
          </cell>
        </row>
        <row r="17">
          <cell r="D17">
            <v>20378</v>
          </cell>
        </row>
        <row r="19">
          <cell r="D19">
            <v>4200</v>
          </cell>
        </row>
        <row r="20">
          <cell r="D20">
            <v>4200</v>
          </cell>
        </row>
        <row r="21">
          <cell r="D21">
            <v>4200</v>
          </cell>
        </row>
        <row r="22">
          <cell r="D22">
            <v>0</v>
          </cell>
        </row>
        <row r="24">
          <cell r="D24">
            <v>54811</v>
          </cell>
        </row>
        <row r="25">
          <cell r="D25">
            <v>54811</v>
          </cell>
        </row>
        <row r="26">
          <cell r="D26">
            <v>54811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160550</v>
          </cell>
        </row>
        <row r="33">
          <cell r="D33">
            <v>160550</v>
          </cell>
        </row>
        <row r="34">
          <cell r="D34">
            <v>160550</v>
          </cell>
        </row>
        <row r="36">
          <cell r="D36">
            <v>8242788</v>
          </cell>
        </row>
        <row r="37">
          <cell r="D37">
            <v>8042849</v>
          </cell>
        </row>
        <row r="38">
          <cell r="D38">
            <v>8042849</v>
          </cell>
        </row>
        <row r="39">
          <cell r="D39">
            <v>6230334</v>
          </cell>
        </row>
        <row r="40">
          <cell r="D40">
            <v>1723382</v>
          </cell>
        </row>
        <row r="41">
          <cell r="D41">
            <v>3633</v>
          </cell>
        </row>
        <row r="42">
          <cell r="D42">
            <v>85500</v>
          </cell>
        </row>
        <row r="43">
          <cell r="D43">
            <v>0</v>
          </cell>
        </row>
        <row r="44">
          <cell r="D44">
            <v>0</v>
          </cell>
        </row>
        <row r="51">
          <cell r="D51">
            <v>20378</v>
          </cell>
        </row>
        <row r="52">
          <cell r="D52">
            <v>20378</v>
          </cell>
        </row>
        <row r="53">
          <cell r="D53">
            <v>20378</v>
          </cell>
        </row>
        <row r="56">
          <cell r="D56">
            <v>4200</v>
          </cell>
        </row>
        <row r="57">
          <cell r="D57">
            <v>4200</v>
          </cell>
        </row>
        <row r="58">
          <cell r="D58">
            <v>4200</v>
          </cell>
        </row>
        <row r="59">
          <cell r="D59">
            <v>0</v>
          </cell>
        </row>
        <row r="62">
          <cell r="D62">
            <v>54811</v>
          </cell>
        </row>
        <row r="63">
          <cell r="D63">
            <v>54811</v>
          </cell>
        </row>
        <row r="64">
          <cell r="D64">
            <v>53665</v>
          </cell>
        </row>
        <row r="65">
          <cell r="D65">
            <v>1146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120550</v>
          </cell>
        </row>
        <row r="78">
          <cell r="D78">
            <v>120550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25000</v>
          </cell>
        </row>
        <row r="82">
          <cell r="D82">
            <v>45550</v>
          </cell>
        </row>
        <row r="83">
          <cell r="D83">
            <v>50000</v>
          </cell>
        </row>
      </sheetData>
      <sheetData sheetId="3" refreshError="1">
        <row r="8">
          <cell r="D8">
            <v>8242788</v>
          </cell>
        </row>
        <row r="9">
          <cell r="D9">
            <v>8242788</v>
          </cell>
        </row>
        <row r="10">
          <cell r="D10">
            <v>8242788</v>
          </cell>
        </row>
        <row r="11">
          <cell r="D11">
            <v>0</v>
          </cell>
        </row>
        <row r="12">
          <cell r="D12">
            <v>0</v>
          </cell>
        </row>
      </sheetData>
      <sheetData sheetId="4" refreshError="1"/>
      <sheetData sheetId="5" refreshError="1"/>
      <sheetData sheetId="6" refreshError="1">
        <row r="11">
          <cell r="F11">
            <v>8242788</v>
          </cell>
        </row>
        <row r="12">
          <cell r="F12">
            <v>8047049</v>
          </cell>
        </row>
        <row r="13">
          <cell r="F13">
            <v>8042849</v>
          </cell>
        </row>
        <row r="14">
          <cell r="F14">
            <v>8042849</v>
          </cell>
        </row>
        <row r="15">
          <cell r="F15">
            <v>6230334</v>
          </cell>
        </row>
        <row r="16">
          <cell r="F16">
            <v>4414434</v>
          </cell>
        </row>
        <row r="17">
          <cell r="F17">
            <v>720000</v>
          </cell>
        </row>
        <row r="18">
          <cell r="F18">
            <v>171900</v>
          </cell>
        </row>
        <row r="19">
          <cell r="F19">
            <v>924000</v>
          </cell>
        </row>
        <row r="20">
          <cell r="F20">
            <v>1723382</v>
          </cell>
        </row>
        <row r="21">
          <cell r="F21">
            <v>15000</v>
          </cell>
        </row>
        <row r="22">
          <cell r="F22">
            <v>132000</v>
          </cell>
        </row>
        <row r="23">
          <cell r="F23">
            <v>10000</v>
          </cell>
        </row>
        <row r="24">
          <cell r="F24">
            <v>140000</v>
          </cell>
        </row>
        <row r="25">
          <cell r="F25">
            <v>590000</v>
          </cell>
        </row>
        <row r="26">
          <cell r="F26">
            <v>375000</v>
          </cell>
        </row>
        <row r="27">
          <cell r="F27">
            <v>25000</v>
          </cell>
        </row>
        <row r="28">
          <cell r="F28">
            <v>30000</v>
          </cell>
        </row>
        <row r="29">
          <cell r="F29">
            <v>17000</v>
          </cell>
        </row>
        <row r="30">
          <cell r="F30">
            <v>29082</v>
          </cell>
        </row>
        <row r="31">
          <cell r="F31">
            <v>144850</v>
          </cell>
        </row>
        <row r="32">
          <cell r="F32">
            <v>5150</v>
          </cell>
        </row>
        <row r="33">
          <cell r="F33">
            <v>96100</v>
          </cell>
        </row>
        <row r="34">
          <cell r="F34">
            <v>55000</v>
          </cell>
        </row>
        <row r="35">
          <cell r="F35">
            <v>27000</v>
          </cell>
        </row>
        <row r="36">
          <cell r="F36">
            <v>9500</v>
          </cell>
        </row>
        <row r="37">
          <cell r="F37">
            <v>3200</v>
          </cell>
        </row>
        <row r="38">
          <cell r="F38">
            <v>3700</v>
          </cell>
        </row>
        <row r="39">
          <cell r="F39">
            <v>1300</v>
          </cell>
        </row>
        <row r="40">
          <cell r="F40">
            <v>4700</v>
          </cell>
        </row>
        <row r="41">
          <cell r="F41">
            <v>9400</v>
          </cell>
        </row>
        <row r="42">
          <cell r="F42">
            <v>400</v>
          </cell>
        </row>
        <row r="43">
          <cell r="F43">
            <v>3633</v>
          </cell>
        </row>
        <row r="44">
          <cell r="F44">
            <v>3500</v>
          </cell>
        </row>
        <row r="45">
          <cell r="F45">
            <v>133</v>
          </cell>
        </row>
        <row r="46">
          <cell r="F46">
            <v>85500</v>
          </cell>
        </row>
        <row r="47">
          <cell r="F47">
            <v>35000</v>
          </cell>
        </row>
        <row r="48">
          <cell r="F48">
            <v>50500</v>
          </cell>
        </row>
        <row r="49">
          <cell r="F49">
            <v>4200</v>
          </cell>
        </row>
        <row r="50">
          <cell r="F50">
            <v>4200</v>
          </cell>
        </row>
        <row r="51">
          <cell r="F51">
            <v>4200</v>
          </cell>
        </row>
        <row r="52">
          <cell r="F52">
            <v>195739</v>
          </cell>
        </row>
        <row r="53">
          <cell r="F53">
            <v>20378</v>
          </cell>
        </row>
        <row r="54">
          <cell r="F54">
            <v>20378</v>
          </cell>
        </row>
        <row r="55">
          <cell r="F55">
            <v>15600</v>
          </cell>
        </row>
        <row r="56">
          <cell r="F56">
            <v>4778</v>
          </cell>
        </row>
        <row r="59">
          <cell r="F59">
            <v>54811</v>
          </cell>
        </row>
        <row r="60">
          <cell r="F60">
            <v>54811</v>
          </cell>
        </row>
        <row r="61">
          <cell r="F61">
            <v>53665</v>
          </cell>
        </row>
        <row r="62">
          <cell r="F62">
            <v>46032</v>
          </cell>
        </row>
        <row r="64">
          <cell r="F64">
            <v>7633</v>
          </cell>
        </row>
        <row r="65">
          <cell r="F65">
            <v>1146</v>
          </cell>
        </row>
        <row r="66">
          <cell r="F66">
            <v>1146</v>
          </cell>
        </row>
        <row r="69">
          <cell r="F69">
            <v>120550</v>
          </cell>
        </row>
        <row r="70">
          <cell r="F70">
            <v>25000</v>
          </cell>
        </row>
        <row r="71">
          <cell r="F71">
            <v>0</v>
          </cell>
        </row>
        <row r="73">
          <cell r="F73">
            <v>0</v>
          </cell>
        </row>
        <row r="75">
          <cell r="F75">
            <v>0</v>
          </cell>
        </row>
        <row r="87">
          <cell r="F87">
            <v>7000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7"/>
  <sheetViews>
    <sheetView tabSelected="1" topLeftCell="A20" workbookViewId="0">
      <selection activeCell="B1" sqref="B1:L1"/>
    </sheetView>
  </sheetViews>
  <sheetFormatPr defaultColWidth="9" defaultRowHeight="15" x14ac:dyDescent="0.25"/>
  <cols>
    <col min="2" max="2" width="10.42578125" customWidth="1"/>
    <col min="6" max="6" width="15.85546875" customWidth="1"/>
    <col min="7" max="7" width="26.7109375" customWidth="1"/>
    <col min="8" max="8" width="17.42578125" customWidth="1"/>
    <col min="9" max="9" width="14.7109375" customWidth="1"/>
    <col min="10" max="10" width="26.85546875" customWidth="1"/>
    <col min="11" max="11" width="8.140625" customWidth="1"/>
    <col min="12" max="12" width="7.85546875" customWidth="1"/>
    <col min="13" max="13" width="25.28515625" customWidth="1"/>
  </cols>
  <sheetData>
    <row r="1" spans="2:24" ht="42" customHeight="1" x14ac:dyDescent="0.25">
      <c r="B1" s="152" t="s">
        <v>224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88"/>
    </row>
    <row r="2" spans="2:24" ht="18" customHeight="1" x14ac:dyDescent="0.25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2"/>
    </row>
    <row r="3" spans="2:24" ht="18" customHeight="1" x14ac:dyDescent="0.25">
      <c r="B3" s="69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24" ht="15.75" customHeight="1" x14ac:dyDescent="0.25">
      <c r="B4" s="152" t="s">
        <v>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89"/>
    </row>
    <row r="5" spans="2:24" ht="18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9"/>
    </row>
    <row r="6" spans="2:24" ht="18" customHeight="1" x14ac:dyDescent="0.25">
      <c r="B6" s="152" t="s">
        <v>2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30"/>
    </row>
    <row r="7" spans="2:24" ht="18" customHeight="1" x14ac:dyDescent="0.25">
      <c r="B7" s="161"/>
      <c r="C7" s="161"/>
      <c r="D7" s="161"/>
      <c r="E7" s="161"/>
      <c r="F7" s="161"/>
      <c r="G7" s="70"/>
      <c r="H7" s="71"/>
      <c r="I7" s="71"/>
      <c r="J7" s="71"/>
      <c r="K7" s="90"/>
      <c r="L7" s="90"/>
    </row>
    <row r="8" spans="2:24" ht="25.5" x14ac:dyDescent="0.25">
      <c r="B8" s="153" t="s">
        <v>3</v>
      </c>
      <c r="C8" s="154"/>
      <c r="D8" s="154"/>
      <c r="E8" s="154"/>
      <c r="F8" s="154"/>
      <c r="G8" s="93" t="s">
        <v>214</v>
      </c>
      <c r="H8" s="93" t="s">
        <v>215</v>
      </c>
      <c r="I8" s="93" t="s">
        <v>216</v>
      </c>
      <c r="J8" s="93" t="s">
        <v>217</v>
      </c>
      <c r="K8" s="93" t="s">
        <v>5</v>
      </c>
      <c r="L8" s="93" t="s">
        <v>5</v>
      </c>
    </row>
    <row r="9" spans="2:24" ht="22.5" x14ac:dyDescent="0.25">
      <c r="B9" s="155">
        <v>1</v>
      </c>
      <c r="C9" s="155"/>
      <c r="D9" s="155"/>
      <c r="E9" s="155"/>
      <c r="F9" s="156"/>
      <c r="G9" s="72">
        <v>2</v>
      </c>
      <c r="H9" s="73">
        <v>3</v>
      </c>
      <c r="I9" s="73">
        <v>4</v>
      </c>
      <c r="J9" s="73">
        <v>5</v>
      </c>
      <c r="K9" s="73" t="s">
        <v>6</v>
      </c>
      <c r="L9" s="73" t="s">
        <v>7</v>
      </c>
    </row>
    <row r="10" spans="2:24" ht="15" customHeight="1" x14ac:dyDescent="0.25">
      <c r="B10" s="147" t="s">
        <v>8</v>
      </c>
      <c r="C10" s="157"/>
      <c r="D10" s="157"/>
      <c r="E10" s="157"/>
      <c r="F10" s="157"/>
      <c r="G10" s="110">
        <v>8103793.8799999999</v>
      </c>
      <c r="H10" s="74">
        <f>[1]SAŽETAK!G12</f>
        <v>8282788</v>
      </c>
      <c r="I10" s="74">
        <f>[1]SAŽETAK!I12</f>
        <v>8253788</v>
      </c>
      <c r="J10" s="74">
        <v>8923719.9800000004</v>
      </c>
      <c r="K10" s="91">
        <f>J10/G10*100</f>
        <v>110.1178054642229</v>
      </c>
      <c r="L10" s="91">
        <f>J10/I10*100</f>
        <v>108.11666085923216</v>
      </c>
    </row>
    <row r="11" spans="2:24" x14ac:dyDescent="0.25">
      <c r="B11" s="147" t="s">
        <v>9</v>
      </c>
      <c r="C11" s="157"/>
      <c r="D11" s="157"/>
      <c r="E11" s="157"/>
      <c r="F11" s="157"/>
      <c r="G11" s="110">
        <v>0</v>
      </c>
      <c r="H11" s="74">
        <f>[1]SAŽETAK!G13</f>
        <v>0</v>
      </c>
      <c r="I11" s="74">
        <f>[1]SAŽETAK!I13</f>
        <v>0</v>
      </c>
      <c r="J11" s="74">
        <v>0</v>
      </c>
      <c r="K11" s="91" t="e">
        <f t="shared" ref="K11:K16" si="0">J11/G11*100</f>
        <v>#DIV/0!</v>
      </c>
      <c r="L11" s="91" t="e">
        <f t="shared" ref="L11:L16" si="1">J11/I11*100</f>
        <v>#DIV/0!</v>
      </c>
    </row>
    <row r="12" spans="2:24" x14ac:dyDescent="0.25">
      <c r="B12" s="158" t="s">
        <v>10</v>
      </c>
      <c r="C12" s="151"/>
      <c r="D12" s="151"/>
      <c r="E12" s="151"/>
      <c r="F12" s="159"/>
      <c r="G12" s="127">
        <v>8103793.8799999999</v>
      </c>
      <c r="H12" s="76">
        <f>[1]SAŽETAK!G14</f>
        <v>8282788</v>
      </c>
      <c r="I12" s="76">
        <f>[1]SAŽETAK!I14</f>
        <v>8253788</v>
      </c>
      <c r="J12" s="76">
        <f>J10</f>
        <v>8923719.9800000004</v>
      </c>
      <c r="K12" s="91">
        <f t="shared" si="0"/>
        <v>110.1178054642229</v>
      </c>
      <c r="L12" s="91">
        <f t="shared" si="1"/>
        <v>108.11666085923216</v>
      </c>
    </row>
    <row r="13" spans="2:24" x14ac:dyDescent="0.25">
      <c r="B13" s="146" t="s">
        <v>11</v>
      </c>
      <c r="C13" s="145"/>
      <c r="D13" s="145"/>
      <c r="E13" s="145"/>
      <c r="F13" s="145"/>
      <c r="G13" s="110">
        <v>7618862.8099999996</v>
      </c>
      <c r="H13" s="74">
        <f>[1]SAŽETAK!G15</f>
        <v>8147238</v>
      </c>
      <c r="I13" s="74">
        <f>[1]SAŽETAK!I15</f>
        <v>8118238</v>
      </c>
      <c r="J13" s="74">
        <v>9288022.6699999999</v>
      </c>
      <c r="K13" s="91">
        <f t="shared" si="0"/>
        <v>121.90825457323074</v>
      </c>
      <c r="L13" s="91">
        <f t="shared" si="1"/>
        <v>114.40934190399443</v>
      </c>
    </row>
    <row r="14" spans="2:24" x14ac:dyDescent="0.25">
      <c r="B14" s="147" t="s">
        <v>12</v>
      </c>
      <c r="C14" s="148"/>
      <c r="D14" s="148"/>
      <c r="E14" s="148"/>
      <c r="F14" s="149"/>
      <c r="G14" s="110">
        <v>377092.31</v>
      </c>
      <c r="H14" s="74">
        <f>[1]SAŽETAK!G16</f>
        <v>95550</v>
      </c>
      <c r="I14" s="74">
        <f>[1]SAŽETAK!I16</f>
        <v>95550</v>
      </c>
      <c r="J14" s="74">
        <v>235667.95</v>
      </c>
      <c r="K14" s="91">
        <f t="shared" si="0"/>
        <v>62.49609014832469</v>
      </c>
      <c r="L14" s="91">
        <f t="shared" si="1"/>
        <v>246.64358974358979</v>
      </c>
      <c r="U14" s="76"/>
      <c r="V14" s="76"/>
      <c r="W14" s="76"/>
      <c r="X14" s="76"/>
    </row>
    <row r="15" spans="2:24" x14ac:dyDescent="0.25">
      <c r="B15" s="77" t="s">
        <v>13</v>
      </c>
      <c r="C15" s="75"/>
      <c r="D15" s="75"/>
      <c r="E15" s="75"/>
      <c r="F15" s="75"/>
      <c r="G15" s="127">
        <f>G13+G14</f>
        <v>7995955.1199999992</v>
      </c>
      <c r="H15" s="76">
        <f>[1]SAŽETAK!G17</f>
        <v>8242788</v>
      </c>
      <c r="I15" s="76">
        <f>[1]SAŽETAK!I17</f>
        <v>8213788</v>
      </c>
      <c r="J15" s="76">
        <f>J13+J14</f>
        <v>9523690.6199999992</v>
      </c>
      <c r="K15" s="91">
        <f t="shared" si="0"/>
        <v>119.10635411370343</v>
      </c>
      <c r="L15" s="91">
        <f t="shared" si="1"/>
        <v>115.94760687760628</v>
      </c>
      <c r="U15" s="76"/>
      <c r="V15" s="76"/>
      <c r="W15" s="76"/>
      <c r="X15" s="76"/>
    </row>
    <row r="16" spans="2:24" x14ac:dyDescent="0.25">
      <c r="B16" s="150" t="s">
        <v>14</v>
      </c>
      <c r="C16" s="151"/>
      <c r="D16" s="151"/>
      <c r="E16" s="151"/>
      <c r="F16" s="151"/>
      <c r="G16" s="127">
        <f>G12-G15</f>
        <v>107838.76000000071</v>
      </c>
      <c r="H16" s="76">
        <f>[1]SAŽETAK!G18</f>
        <v>40000</v>
      </c>
      <c r="I16" s="76">
        <f>[1]SAŽETAK!I18</f>
        <v>40000</v>
      </c>
      <c r="J16" s="76">
        <f>J12-J15</f>
        <v>-599970.63999999873</v>
      </c>
      <c r="K16" s="91">
        <f t="shared" si="0"/>
        <v>-556.35899374213386</v>
      </c>
      <c r="L16" s="91">
        <f t="shared" si="1"/>
        <v>-1499.9265999999968</v>
      </c>
    </row>
    <row r="17" spans="1:49" ht="18" x14ac:dyDescent="0.25">
      <c r="B17" s="2"/>
      <c r="C17" s="78"/>
      <c r="D17" s="78"/>
      <c r="E17" s="78"/>
      <c r="F17" s="78"/>
      <c r="G17" s="78"/>
      <c r="H17" s="78"/>
      <c r="I17" s="78"/>
      <c r="J17" s="78"/>
      <c r="K17" s="92"/>
      <c r="L17" s="92"/>
      <c r="M17" s="92"/>
    </row>
    <row r="18" spans="1:49" ht="18" customHeight="1" x14ac:dyDescent="0.25">
      <c r="B18" s="152" t="s">
        <v>15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92"/>
    </row>
    <row r="19" spans="1:49" ht="18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92"/>
    </row>
    <row r="20" spans="1:49" ht="25.5" x14ac:dyDescent="0.25">
      <c r="B20" s="153" t="s">
        <v>3</v>
      </c>
      <c r="C20" s="154"/>
      <c r="D20" s="154"/>
      <c r="E20" s="154"/>
      <c r="F20" s="154"/>
      <c r="G20" s="93" t="s">
        <v>211</v>
      </c>
      <c r="H20" s="79" t="s">
        <v>215</v>
      </c>
      <c r="I20" s="79" t="s">
        <v>216</v>
      </c>
      <c r="J20" s="79" t="s">
        <v>217</v>
      </c>
      <c r="K20" s="79" t="s">
        <v>5</v>
      </c>
      <c r="L20" s="79" t="s">
        <v>5</v>
      </c>
    </row>
    <row r="21" spans="1:49" ht="22.5" x14ac:dyDescent="0.25">
      <c r="B21" s="141">
        <v>1</v>
      </c>
      <c r="C21" s="142"/>
      <c r="D21" s="142"/>
      <c r="E21" s="142"/>
      <c r="F21" s="142"/>
      <c r="G21" s="80">
        <v>2</v>
      </c>
      <c r="H21" s="73">
        <v>3</v>
      </c>
      <c r="I21" s="73">
        <v>4</v>
      </c>
      <c r="J21" s="73">
        <v>5</v>
      </c>
      <c r="K21" s="73" t="s">
        <v>6</v>
      </c>
      <c r="L21" s="73" t="s">
        <v>7</v>
      </c>
    </row>
    <row r="22" spans="1:49" ht="15.75" customHeight="1" x14ac:dyDescent="0.25">
      <c r="B22" s="143" t="s">
        <v>17</v>
      </c>
      <c r="C22" s="144"/>
      <c r="D22" s="144"/>
      <c r="E22" s="144"/>
      <c r="F22" s="144"/>
      <c r="G22" s="81">
        <v>0</v>
      </c>
      <c r="H22" s="81">
        <v>0</v>
      </c>
      <c r="I22" s="81">
        <v>0</v>
      </c>
      <c r="J22" s="81">
        <v>0</v>
      </c>
      <c r="K22" s="91">
        <v>0</v>
      </c>
      <c r="L22" s="91">
        <v>0</v>
      </c>
    </row>
    <row r="23" spans="1:49" x14ac:dyDescent="0.25">
      <c r="B23" s="143" t="s">
        <v>18</v>
      </c>
      <c r="C23" s="145"/>
      <c r="D23" s="145"/>
      <c r="E23" s="145"/>
      <c r="F23" s="145"/>
      <c r="G23" s="81">
        <v>0</v>
      </c>
      <c r="H23" s="81">
        <v>0</v>
      </c>
      <c r="I23" s="81">
        <v>0</v>
      </c>
      <c r="J23" s="81">
        <v>0</v>
      </c>
      <c r="K23" s="91">
        <v>0</v>
      </c>
      <c r="L23" s="91">
        <v>0</v>
      </c>
    </row>
    <row r="24" spans="1:49" ht="15" customHeight="1" x14ac:dyDescent="0.25">
      <c r="B24" s="136" t="s">
        <v>19</v>
      </c>
      <c r="C24" s="137"/>
      <c r="D24" s="137"/>
      <c r="E24" s="137"/>
      <c r="F24" s="138"/>
      <c r="G24" s="81">
        <v>0</v>
      </c>
      <c r="H24" s="81">
        <v>0</v>
      </c>
      <c r="I24" s="81">
        <v>0</v>
      </c>
      <c r="J24" s="81">
        <v>0</v>
      </c>
      <c r="K24" s="91">
        <v>0</v>
      </c>
      <c r="L24" s="91">
        <v>0</v>
      </c>
    </row>
    <row r="25" spans="1:49" s="68" customFormat="1" x14ac:dyDescent="0.25">
      <c r="A25" s="82"/>
      <c r="B25" s="136" t="s">
        <v>20</v>
      </c>
      <c r="C25" s="137"/>
      <c r="D25" s="137"/>
      <c r="E25" s="137"/>
      <c r="F25" s="138"/>
      <c r="G25" s="83"/>
      <c r="H25" s="84"/>
      <c r="I25" s="84"/>
      <c r="J25" s="84"/>
      <c r="K25" s="91"/>
      <c r="L25" s="91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</row>
    <row r="26" spans="1:49" ht="15.75" x14ac:dyDescent="0.25">
      <c r="B26" s="139" t="s">
        <v>21</v>
      </c>
      <c r="C26" s="140"/>
      <c r="D26" s="140"/>
      <c r="E26" s="140"/>
      <c r="F26" s="140"/>
      <c r="G26" s="85"/>
      <c r="H26" s="86"/>
      <c r="I26" s="86"/>
      <c r="J26" s="86"/>
      <c r="K26" s="91"/>
      <c r="L26" s="91"/>
    </row>
    <row r="28" spans="1:49" ht="15.75" x14ac:dyDescent="0.25">
      <c r="B28" s="162" t="s">
        <v>208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</row>
    <row r="30" spans="1:49" ht="38.25" customHeight="1" x14ac:dyDescent="0.25">
      <c r="B30" s="163" t="s">
        <v>3</v>
      </c>
      <c r="C30" s="163"/>
      <c r="D30" s="163"/>
      <c r="E30" s="163"/>
      <c r="F30" s="163"/>
      <c r="G30" s="104" t="s">
        <v>211</v>
      </c>
      <c r="H30" s="105" t="s">
        <v>215</v>
      </c>
      <c r="I30" s="105" t="s">
        <v>216</v>
      </c>
      <c r="J30" s="105" t="s">
        <v>217</v>
      </c>
      <c r="K30" s="105" t="s">
        <v>5</v>
      </c>
      <c r="L30" s="105" t="s">
        <v>5</v>
      </c>
    </row>
    <row r="31" spans="1:49" ht="22.5" x14ac:dyDescent="0.25">
      <c r="B31" s="164">
        <v>1</v>
      </c>
      <c r="C31" s="165"/>
      <c r="D31" s="165"/>
      <c r="E31" s="165"/>
      <c r="F31" s="165"/>
      <c r="G31" s="106">
        <v>2</v>
      </c>
      <c r="H31" s="107">
        <v>3</v>
      </c>
      <c r="I31" s="107">
        <v>4</v>
      </c>
      <c r="J31" s="107">
        <v>5</v>
      </c>
      <c r="K31" s="107" t="s">
        <v>6</v>
      </c>
      <c r="L31" s="107" t="s">
        <v>7</v>
      </c>
    </row>
    <row r="32" spans="1:49" x14ac:dyDescent="0.25">
      <c r="B32" s="166" t="s">
        <v>209</v>
      </c>
      <c r="C32" s="167"/>
      <c r="D32" s="167"/>
      <c r="E32" s="167"/>
      <c r="F32" s="167"/>
      <c r="G32" s="108">
        <v>630868.94999999995</v>
      </c>
      <c r="H32" s="108">
        <v>640000</v>
      </c>
      <c r="I32" s="108">
        <f t="shared" ref="I32:I33" si="2">H32</f>
        <v>640000</v>
      </c>
      <c r="J32" s="108">
        <v>738707.71</v>
      </c>
      <c r="K32" s="109">
        <f>J32/G32*100</f>
        <v>117.09368641458737</v>
      </c>
      <c r="L32" s="109">
        <f>J32/I32*100</f>
        <v>115.42307968749998</v>
      </c>
    </row>
    <row r="33" spans="2:12" ht="30" customHeight="1" x14ac:dyDescent="0.25">
      <c r="B33" s="166" t="s">
        <v>210</v>
      </c>
      <c r="C33" s="168"/>
      <c r="D33" s="168"/>
      <c r="E33" s="168"/>
      <c r="F33" s="168"/>
      <c r="G33" s="108">
        <v>738707.71</v>
      </c>
      <c r="H33" s="108">
        <v>680000</v>
      </c>
      <c r="I33" s="108">
        <f t="shared" si="2"/>
        <v>680000</v>
      </c>
      <c r="J33" s="108">
        <v>138737.07</v>
      </c>
      <c r="K33" s="109">
        <f>J33/G33*100</f>
        <v>18.781050762283233</v>
      </c>
      <c r="L33" s="109">
        <f>J33/I33*100</f>
        <v>20.402510294117647</v>
      </c>
    </row>
    <row r="36" spans="2:12" x14ac:dyDescent="0.25">
      <c r="D36" s="87" t="s">
        <v>22</v>
      </c>
      <c r="E36" s="87"/>
      <c r="F36" s="87"/>
      <c r="I36" s="87" t="s">
        <v>23</v>
      </c>
      <c r="J36" s="87"/>
    </row>
    <row r="37" spans="2:12" x14ac:dyDescent="0.25">
      <c r="D37" s="87" t="s">
        <v>24</v>
      </c>
      <c r="E37" s="87"/>
      <c r="F37" s="87"/>
      <c r="I37" s="87" t="s">
        <v>25</v>
      </c>
      <c r="J37" s="87"/>
    </row>
  </sheetData>
  <mergeCells count="26">
    <mergeCell ref="B28:L28"/>
    <mergeCell ref="B30:F30"/>
    <mergeCell ref="B31:F31"/>
    <mergeCell ref="B32:F32"/>
    <mergeCell ref="B33:F33"/>
    <mergeCell ref="B1:L1"/>
    <mergeCell ref="B2:L2"/>
    <mergeCell ref="B4:L4"/>
    <mergeCell ref="B6:L6"/>
    <mergeCell ref="B7:F7"/>
    <mergeCell ref="B8:F8"/>
    <mergeCell ref="B9:F9"/>
    <mergeCell ref="B10:F10"/>
    <mergeCell ref="B11:F11"/>
    <mergeCell ref="B12:F12"/>
    <mergeCell ref="B13:F13"/>
    <mergeCell ref="B14:F14"/>
    <mergeCell ref="B16:F16"/>
    <mergeCell ref="B18:L18"/>
    <mergeCell ref="B20:F20"/>
    <mergeCell ref="B25:F25"/>
    <mergeCell ref="B26:F26"/>
    <mergeCell ref="B21:F21"/>
    <mergeCell ref="B22:F22"/>
    <mergeCell ref="B23:F23"/>
    <mergeCell ref="B24:F24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05"/>
  <sheetViews>
    <sheetView topLeftCell="A28" zoomScale="90" zoomScaleNormal="90" workbookViewId="0">
      <selection activeCell="J88" sqref="J88"/>
    </sheetView>
  </sheetViews>
  <sheetFormatPr defaultColWidth="9" defaultRowHeight="15" x14ac:dyDescent="0.25"/>
  <cols>
    <col min="2" max="2" width="7.42578125" customWidth="1"/>
    <col min="3" max="3" width="8.42578125" customWidth="1"/>
    <col min="4" max="4" width="11.42578125" customWidth="1"/>
    <col min="5" max="5" width="8.42578125" customWidth="1"/>
    <col min="6" max="6" width="51" customWidth="1"/>
    <col min="7" max="7" width="24.5703125" customWidth="1"/>
    <col min="8" max="8" width="18.42578125" customWidth="1"/>
    <col min="9" max="9" width="19.140625" customWidth="1"/>
    <col min="10" max="10" width="21.28515625" customWidth="1"/>
    <col min="11" max="11" width="16.85546875" customWidth="1"/>
    <col min="12" max="12" width="21.42578125" customWidth="1"/>
    <col min="15" max="15" width="12.5703125"/>
    <col min="17" max="17" width="12.5703125" customWidth="1"/>
  </cols>
  <sheetData>
    <row r="1" spans="2:12" ht="15.75" x14ac:dyDescent="0.25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2:12" ht="15.75" customHeight="1" x14ac:dyDescent="0.25">
      <c r="B2" s="162" t="s">
        <v>26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2:12" ht="15.75" x14ac:dyDescent="0.25">
      <c r="B3" s="102"/>
      <c r="C3" s="102"/>
      <c r="D3" s="102"/>
      <c r="E3" s="102"/>
      <c r="F3" s="102"/>
      <c r="G3" s="102"/>
      <c r="H3" s="102"/>
      <c r="I3" s="102"/>
      <c r="J3" s="103"/>
      <c r="K3" s="103"/>
      <c r="L3" s="103"/>
    </row>
    <row r="4" spans="2:12" ht="15.75" customHeight="1" x14ac:dyDescent="0.25"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2:12" ht="15.75" x14ac:dyDescent="0.25">
      <c r="B5" s="102"/>
      <c r="C5" s="102"/>
      <c r="D5" s="102"/>
      <c r="E5" s="102"/>
      <c r="F5" s="102"/>
      <c r="G5" s="102"/>
      <c r="H5" s="102"/>
      <c r="I5" s="102"/>
      <c r="J5" s="103"/>
      <c r="K5" s="103"/>
      <c r="L5" s="103"/>
    </row>
    <row r="6" spans="2:12" ht="45" customHeight="1" x14ac:dyDescent="0.25">
      <c r="B6" s="172" t="s">
        <v>3</v>
      </c>
      <c r="C6" s="173"/>
      <c r="D6" s="173"/>
      <c r="E6" s="173"/>
      <c r="F6" s="174"/>
      <c r="G6" s="5" t="s">
        <v>218</v>
      </c>
      <c r="H6" s="5" t="s">
        <v>219</v>
      </c>
      <c r="I6" s="5" t="s">
        <v>216</v>
      </c>
      <c r="J6" s="5" t="s">
        <v>220</v>
      </c>
      <c r="K6" s="5" t="s">
        <v>5</v>
      </c>
      <c r="L6" s="5" t="s">
        <v>5</v>
      </c>
    </row>
    <row r="7" spans="2:12" x14ac:dyDescent="0.25">
      <c r="B7" s="169">
        <v>1</v>
      </c>
      <c r="C7" s="170"/>
      <c r="D7" s="170"/>
      <c r="E7" s="170"/>
      <c r="F7" s="171"/>
      <c r="G7" s="7">
        <v>2</v>
      </c>
      <c r="H7" s="7">
        <v>3</v>
      </c>
      <c r="I7" s="7">
        <v>4</v>
      </c>
      <c r="J7" s="7">
        <v>5</v>
      </c>
      <c r="K7" s="7" t="s">
        <v>6</v>
      </c>
      <c r="L7" s="7" t="s">
        <v>7</v>
      </c>
    </row>
    <row r="8" spans="2:12" x14ac:dyDescent="0.25">
      <c r="B8" s="38"/>
      <c r="C8" s="38"/>
      <c r="D8" s="38"/>
      <c r="E8" s="38"/>
      <c r="F8" s="38" t="s">
        <v>28</v>
      </c>
      <c r="G8" s="65">
        <v>8103793.8799999999</v>
      </c>
      <c r="H8" s="65">
        <f>'[2] Račun prihoda i rashoda'!H8</f>
        <v>8282788</v>
      </c>
      <c r="I8" s="65">
        <f>I9</f>
        <v>8253788</v>
      </c>
      <c r="J8" s="65">
        <v>8923719.9800000004</v>
      </c>
      <c r="K8" s="65">
        <f>J8/G8*100</f>
        <v>110.1178054642229</v>
      </c>
      <c r="L8" s="65">
        <f>J8/I8*100</f>
        <v>108.11666085923216</v>
      </c>
    </row>
    <row r="9" spans="2:12" x14ac:dyDescent="0.25">
      <c r="B9" s="38">
        <v>6</v>
      </c>
      <c r="C9" s="38"/>
      <c r="D9" s="38"/>
      <c r="E9" s="38"/>
      <c r="F9" s="38" t="s">
        <v>29</v>
      </c>
      <c r="G9" s="65">
        <f>G10+G18+G21+G27</f>
        <v>8103793.8799999999</v>
      </c>
      <c r="H9" s="65">
        <f>'[2] Račun prihoda i rashoda'!H9</f>
        <v>8282788</v>
      </c>
      <c r="I9" s="65">
        <f>I10+I18+I21+I27</f>
        <v>8253788</v>
      </c>
      <c r="J9" s="65">
        <f>J10+J18+J21+J27</f>
        <v>8923719.9800000004</v>
      </c>
      <c r="K9" s="65">
        <f>J9/G9*100</f>
        <v>110.1178054642229</v>
      </c>
      <c r="L9" s="65">
        <f>J9/I9*100</f>
        <v>108.11666085923216</v>
      </c>
    </row>
    <row r="10" spans="2:12" ht="25.5" x14ac:dyDescent="0.25">
      <c r="B10" s="38"/>
      <c r="C10" s="43">
        <v>63</v>
      </c>
      <c r="D10" s="43"/>
      <c r="E10" s="43"/>
      <c r="F10" s="43" t="s">
        <v>30</v>
      </c>
      <c r="G10" s="54">
        <v>413209.16</v>
      </c>
      <c r="H10" s="64">
        <f>'[2] Račun prihoda i rashoda'!H10</f>
        <v>54811</v>
      </c>
      <c r="I10" s="54">
        <v>54811</v>
      </c>
      <c r="J10" s="54">
        <v>20051.14</v>
      </c>
      <c r="K10" s="55">
        <f t="shared" ref="K10:K30" si="0">J10/G10*100</f>
        <v>4.8525400550171742</v>
      </c>
      <c r="L10" s="114">
        <f t="shared" ref="L10:L34" si="1">J10/I10*100</f>
        <v>36.582328364744306</v>
      </c>
    </row>
    <row r="11" spans="2:12" ht="25.5" x14ac:dyDescent="0.25">
      <c r="B11" s="45"/>
      <c r="C11" s="45"/>
      <c r="D11" s="45">
        <v>632</v>
      </c>
      <c r="E11" s="45"/>
      <c r="F11" s="94" t="s">
        <v>31</v>
      </c>
      <c r="G11" s="54">
        <v>348768.48</v>
      </c>
      <c r="H11" s="66">
        <f>'[2] Račun prihoda i rashoda'!H11</f>
        <v>0</v>
      </c>
      <c r="I11" s="54">
        <v>0</v>
      </c>
      <c r="J11" s="54">
        <v>0</v>
      </c>
      <c r="K11" s="55">
        <f t="shared" si="0"/>
        <v>0</v>
      </c>
      <c r="L11" s="114" t="e">
        <f t="shared" si="1"/>
        <v>#DIV/0!</v>
      </c>
    </row>
    <row r="12" spans="2:12" x14ac:dyDescent="0.25">
      <c r="B12" s="45"/>
      <c r="C12" s="45"/>
      <c r="D12" s="45"/>
      <c r="E12" s="45">
        <v>6323</v>
      </c>
      <c r="F12" s="94" t="s">
        <v>32</v>
      </c>
      <c r="G12" s="54">
        <v>348768.48</v>
      </c>
      <c r="H12" s="66">
        <f>'[2] Račun prihoda i rashoda'!H12</f>
        <v>0</v>
      </c>
      <c r="I12" s="54">
        <v>0</v>
      </c>
      <c r="J12" s="54">
        <v>0</v>
      </c>
      <c r="K12" s="55">
        <f t="shared" si="0"/>
        <v>0</v>
      </c>
      <c r="L12" s="114" t="e">
        <f t="shared" si="1"/>
        <v>#DIV/0!</v>
      </c>
    </row>
    <row r="13" spans="2:12" x14ac:dyDescent="0.25">
      <c r="B13" s="45"/>
      <c r="C13" s="45"/>
      <c r="D13" s="45"/>
      <c r="E13" s="45">
        <v>6324</v>
      </c>
      <c r="F13" s="95" t="s">
        <v>33</v>
      </c>
      <c r="G13" s="54">
        <f t="shared" ref="G13:G35" si="2">J13</f>
        <v>0</v>
      </c>
      <c r="H13" s="66">
        <f>'[2] Račun prihoda i rashoda'!H13</f>
        <v>0</v>
      </c>
      <c r="I13" s="54">
        <v>0</v>
      </c>
      <c r="J13" s="54">
        <v>0</v>
      </c>
      <c r="K13" s="55" t="e">
        <f t="shared" si="0"/>
        <v>#DIV/0!</v>
      </c>
      <c r="L13" s="114" t="e">
        <f t="shared" si="1"/>
        <v>#DIV/0!</v>
      </c>
    </row>
    <row r="14" spans="2:12" x14ac:dyDescent="0.25">
      <c r="B14" s="45"/>
      <c r="C14" s="45"/>
      <c r="D14" s="45">
        <v>634</v>
      </c>
      <c r="E14" s="45"/>
      <c r="F14" s="95" t="s">
        <v>34</v>
      </c>
      <c r="G14" s="54">
        <v>23589.84</v>
      </c>
      <c r="H14" s="66">
        <f>'[2] Račun prihoda i rashoda'!H14</f>
        <v>54811</v>
      </c>
      <c r="I14" s="54">
        <v>54811</v>
      </c>
      <c r="J14" s="54">
        <v>0</v>
      </c>
      <c r="K14" s="55">
        <f t="shared" si="0"/>
        <v>0</v>
      </c>
      <c r="L14" s="114">
        <f t="shared" si="1"/>
        <v>0</v>
      </c>
    </row>
    <row r="15" spans="2:12" x14ac:dyDescent="0.25">
      <c r="B15" s="45"/>
      <c r="C15" s="45"/>
      <c r="D15" s="45"/>
      <c r="E15" s="45">
        <v>6341</v>
      </c>
      <c r="F15" s="95" t="s">
        <v>35</v>
      </c>
      <c r="G15" s="54">
        <v>23589.84</v>
      </c>
      <c r="H15" s="66">
        <f>'[2] Račun prihoda i rashoda'!H15</f>
        <v>54811</v>
      </c>
      <c r="I15" s="54">
        <v>54811</v>
      </c>
      <c r="J15" s="54">
        <v>0</v>
      </c>
      <c r="K15" s="55">
        <f t="shared" si="0"/>
        <v>0</v>
      </c>
      <c r="L15" s="114">
        <f t="shared" si="1"/>
        <v>0</v>
      </c>
    </row>
    <row r="16" spans="2:12" x14ac:dyDescent="0.25">
      <c r="B16" s="45"/>
      <c r="C16" s="45"/>
      <c r="D16" s="45">
        <v>639</v>
      </c>
      <c r="E16" s="45"/>
      <c r="F16" s="94" t="s">
        <v>36</v>
      </c>
      <c r="G16" s="54">
        <v>40850.839999999997</v>
      </c>
      <c r="H16" s="66">
        <f>'[2] Račun prihoda i rashoda'!H16</f>
        <v>0</v>
      </c>
      <c r="I16" s="54">
        <v>0</v>
      </c>
      <c r="J16" s="54">
        <v>20051.14</v>
      </c>
      <c r="K16" s="55">
        <f t="shared" si="0"/>
        <v>49.08378872992575</v>
      </c>
      <c r="L16" s="114" t="e">
        <f t="shared" si="1"/>
        <v>#DIV/0!</v>
      </c>
    </row>
    <row r="17" spans="2:17" ht="25.5" x14ac:dyDescent="0.25">
      <c r="B17" s="45"/>
      <c r="C17" s="45"/>
      <c r="D17" s="45"/>
      <c r="E17" s="45">
        <v>6392</v>
      </c>
      <c r="F17" s="94" t="s">
        <v>37</v>
      </c>
      <c r="G17" s="54">
        <v>40850.839999999997</v>
      </c>
      <c r="H17" s="66">
        <f>'[2] Račun prihoda i rashoda'!H17</f>
        <v>0</v>
      </c>
      <c r="I17" s="54">
        <v>0</v>
      </c>
      <c r="J17" s="54">
        <v>20051.14</v>
      </c>
      <c r="K17" s="55">
        <f t="shared" si="0"/>
        <v>49.08378872992575</v>
      </c>
      <c r="L17" s="114" t="e">
        <f t="shared" si="1"/>
        <v>#DIV/0!</v>
      </c>
    </row>
    <row r="18" spans="2:17" x14ac:dyDescent="0.25">
      <c r="B18" s="45"/>
      <c r="C18" s="45">
        <v>65</v>
      </c>
      <c r="D18" s="46"/>
      <c r="E18" s="46"/>
      <c r="F18" s="95" t="s">
        <v>38</v>
      </c>
      <c r="G18" s="54">
        <v>4316.78</v>
      </c>
      <c r="H18" s="66">
        <f>'[2] Račun prihoda i rashoda'!H18</f>
        <v>4200</v>
      </c>
      <c r="I18" s="66">
        <v>4200</v>
      </c>
      <c r="J18" s="66">
        <v>3493.11</v>
      </c>
      <c r="K18" s="55">
        <f>J18/G18*100</f>
        <v>80.919342658185045</v>
      </c>
      <c r="L18" s="114">
        <f t="shared" si="1"/>
        <v>83.169285714285706</v>
      </c>
    </row>
    <row r="19" spans="2:17" x14ac:dyDescent="0.25">
      <c r="B19" s="45"/>
      <c r="C19" s="45"/>
      <c r="D19" s="46">
        <v>652</v>
      </c>
      <c r="E19" s="46"/>
      <c r="F19" s="95" t="s">
        <v>39</v>
      </c>
      <c r="G19" s="54">
        <v>4316.78</v>
      </c>
      <c r="H19" s="66">
        <f>'[2] Račun prihoda i rashoda'!H19</f>
        <v>4200</v>
      </c>
      <c r="I19" s="66">
        <v>4200</v>
      </c>
      <c r="J19" s="66">
        <v>3493.11</v>
      </c>
      <c r="K19" s="55">
        <f t="shared" ref="K19:K20" si="3">J19/G19*100</f>
        <v>80.919342658185045</v>
      </c>
      <c r="L19" s="114">
        <f t="shared" si="1"/>
        <v>83.169285714285706</v>
      </c>
    </row>
    <row r="20" spans="2:17" x14ac:dyDescent="0.25">
      <c r="B20" s="45"/>
      <c r="C20" s="45"/>
      <c r="D20" s="46"/>
      <c r="E20" s="46">
        <v>6526</v>
      </c>
      <c r="F20" s="95" t="s">
        <v>40</v>
      </c>
      <c r="G20" s="54">
        <v>4316.78</v>
      </c>
      <c r="H20" s="66">
        <f>'[2] Račun prihoda i rashoda'!H20</f>
        <v>4200</v>
      </c>
      <c r="I20" s="66">
        <v>4200</v>
      </c>
      <c r="J20" s="66">
        <v>3493.11</v>
      </c>
      <c r="K20" s="55">
        <f t="shared" si="3"/>
        <v>80.919342658185045</v>
      </c>
      <c r="L20" s="114">
        <f t="shared" si="1"/>
        <v>83.169285714285706</v>
      </c>
    </row>
    <row r="21" spans="2:17" ht="25.5" x14ac:dyDescent="0.25">
      <c r="B21" s="45"/>
      <c r="C21" s="45">
        <v>66</v>
      </c>
      <c r="D21" s="46"/>
      <c r="E21" s="46"/>
      <c r="F21" s="43" t="s">
        <v>41</v>
      </c>
      <c r="G21" s="54">
        <v>398777.99</v>
      </c>
      <c r="H21" s="66">
        <f>'[2] Račun prihoda i rashoda'!H21</f>
        <v>180928</v>
      </c>
      <c r="I21" s="66">
        <f t="shared" ref="I21:I26" si="4">H21</f>
        <v>180928</v>
      </c>
      <c r="J21" s="54">
        <v>220610.81</v>
      </c>
      <c r="K21" s="55">
        <f t="shared" si="0"/>
        <v>55.321711712323939</v>
      </c>
      <c r="L21" s="114">
        <f t="shared" si="1"/>
        <v>121.93292912097631</v>
      </c>
    </row>
    <row r="22" spans="2:17" x14ac:dyDescent="0.25">
      <c r="B22" s="45"/>
      <c r="C22" s="48"/>
      <c r="D22" s="46">
        <v>661</v>
      </c>
      <c r="E22" s="46"/>
      <c r="F22" s="43" t="s">
        <v>42</v>
      </c>
      <c r="G22" s="54">
        <v>23860.04</v>
      </c>
      <c r="H22" s="66">
        <f>'[2] Račun prihoda i rashoda'!H22</f>
        <v>20378</v>
      </c>
      <c r="I22" s="66">
        <f t="shared" si="4"/>
        <v>20378</v>
      </c>
      <c r="J22" s="54">
        <v>24797.040000000001</v>
      </c>
      <c r="K22" s="55">
        <f t="shared" si="0"/>
        <v>103.92706801832688</v>
      </c>
      <c r="L22" s="114">
        <f t="shared" si="1"/>
        <v>121.68534694278144</v>
      </c>
    </row>
    <row r="23" spans="2:17" ht="19.5" customHeight="1" x14ac:dyDescent="0.25">
      <c r="B23" s="45"/>
      <c r="C23" s="48"/>
      <c r="D23" s="46"/>
      <c r="E23" s="46">
        <v>6615</v>
      </c>
      <c r="F23" s="43" t="s">
        <v>43</v>
      </c>
      <c r="G23" s="54">
        <v>23860.04</v>
      </c>
      <c r="H23" s="66">
        <f>'[2] Račun prihoda i rashoda'!H23</f>
        <v>20378</v>
      </c>
      <c r="I23" s="66">
        <f t="shared" si="4"/>
        <v>20378</v>
      </c>
      <c r="J23" s="54">
        <v>24797.040000000001</v>
      </c>
      <c r="K23" s="55">
        <f t="shared" si="0"/>
        <v>103.92706801832688</v>
      </c>
      <c r="L23" s="114">
        <f t="shared" si="1"/>
        <v>121.68534694278144</v>
      </c>
    </row>
    <row r="24" spans="2:17" ht="24.75" customHeight="1" x14ac:dyDescent="0.25">
      <c r="B24" s="45"/>
      <c r="C24" s="45"/>
      <c r="D24" s="46">
        <v>663</v>
      </c>
      <c r="E24" s="46"/>
      <c r="F24" s="43" t="s">
        <v>44</v>
      </c>
      <c r="G24" s="54">
        <v>374917.95</v>
      </c>
      <c r="H24" s="66">
        <f>'[2] Račun prihoda i rashoda'!H24</f>
        <v>160550</v>
      </c>
      <c r="I24" s="66">
        <f t="shared" si="4"/>
        <v>160550</v>
      </c>
      <c r="J24" s="54">
        <v>195813.77</v>
      </c>
      <c r="K24" s="55">
        <f t="shared" si="0"/>
        <v>52.228432914455013</v>
      </c>
      <c r="L24" s="114">
        <f t="shared" si="1"/>
        <v>121.96435378386794</v>
      </c>
      <c r="O24" s="64"/>
      <c r="Q24" s="64"/>
    </row>
    <row r="25" spans="2:17" ht="19.5" customHeight="1" x14ac:dyDescent="0.25">
      <c r="B25" s="45"/>
      <c r="C25" s="45"/>
      <c r="D25" s="46"/>
      <c r="E25" s="46">
        <v>6631</v>
      </c>
      <c r="F25" s="43" t="s">
        <v>45</v>
      </c>
      <c r="G25" s="54">
        <v>272322.2</v>
      </c>
      <c r="H25" s="66">
        <f>'[2] Račun prihoda i rashoda'!H25</f>
        <v>160550</v>
      </c>
      <c r="I25" s="66">
        <f t="shared" si="4"/>
        <v>160550</v>
      </c>
      <c r="J25" s="54">
        <v>189532.86</v>
      </c>
      <c r="K25" s="55">
        <f t="shared" si="0"/>
        <v>69.598754710412877</v>
      </c>
      <c r="L25" s="114">
        <f t="shared" si="1"/>
        <v>118.05223294923699</v>
      </c>
      <c r="O25" s="64"/>
    </row>
    <row r="26" spans="2:17" ht="19.5" customHeight="1" x14ac:dyDescent="0.25">
      <c r="B26" s="45"/>
      <c r="C26" s="45"/>
      <c r="D26" s="46"/>
      <c r="E26" s="46">
        <v>6632</v>
      </c>
      <c r="F26" s="43" t="s">
        <v>46</v>
      </c>
      <c r="G26" s="54">
        <v>102595.75</v>
      </c>
      <c r="H26" s="66">
        <f>'[2] Račun prihoda i rashoda'!H26</f>
        <v>0</v>
      </c>
      <c r="I26" s="66">
        <f t="shared" si="4"/>
        <v>0</v>
      </c>
      <c r="J26" s="54">
        <v>6280.91</v>
      </c>
      <c r="K26" s="55">
        <f t="shared" si="0"/>
        <v>6.1219982309208714</v>
      </c>
      <c r="L26" s="114" t="e">
        <f t="shared" si="1"/>
        <v>#DIV/0!</v>
      </c>
    </row>
    <row r="27" spans="2:17" ht="33" customHeight="1" x14ac:dyDescent="0.25">
      <c r="B27" s="45"/>
      <c r="C27" s="45">
        <v>67</v>
      </c>
      <c r="D27" s="46"/>
      <c r="E27" s="46"/>
      <c r="F27" s="43" t="s">
        <v>47</v>
      </c>
      <c r="G27" s="54">
        <v>7287489.9500000002</v>
      </c>
      <c r="H27" s="66">
        <f>'[2] Račun prihoda i rashoda'!H27</f>
        <v>8042849</v>
      </c>
      <c r="I27" s="66">
        <v>8013849</v>
      </c>
      <c r="J27" s="54">
        <v>8679564.9199999999</v>
      </c>
      <c r="K27" s="55">
        <f t="shared" si="0"/>
        <v>119.1022557773819</v>
      </c>
      <c r="L27" s="114">
        <f t="shared" si="1"/>
        <v>108.30706842617074</v>
      </c>
    </row>
    <row r="28" spans="2:17" ht="33" customHeight="1" x14ac:dyDescent="0.25">
      <c r="B28" s="45"/>
      <c r="C28" s="45"/>
      <c r="D28" s="46">
        <v>671</v>
      </c>
      <c r="E28" s="46"/>
      <c r="F28" s="43" t="s">
        <v>48</v>
      </c>
      <c r="G28" s="54">
        <v>7287489.9500000002</v>
      </c>
      <c r="H28" s="66">
        <f>'[2] Račun prihoda i rashoda'!H28</f>
        <v>8042849</v>
      </c>
      <c r="I28" s="66">
        <v>8013849</v>
      </c>
      <c r="J28" s="54">
        <v>8679564.9199999999</v>
      </c>
      <c r="K28" s="55">
        <f t="shared" si="0"/>
        <v>119.1022557773819</v>
      </c>
      <c r="L28" s="114">
        <f t="shared" si="1"/>
        <v>108.30706842617074</v>
      </c>
    </row>
    <row r="29" spans="2:17" ht="33" customHeight="1" x14ac:dyDescent="0.25">
      <c r="B29" s="45"/>
      <c r="C29" s="45"/>
      <c r="D29" s="46"/>
      <c r="E29" s="46">
        <v>6711</v>
      </c>
      <c r="F29" s="43" t="s">
        <v>49</v>
      </c>
      <c r="G29" s="54">
        <v>7136180.8200000003</v>
      </c>
      <c r="H29" s="66">
        <f>'[2] Račun prihoda i rashoda'!H29</f>
        <v>8042849</v>
      </c>
      <c r="I29" s="66">
        <v>8013849</v>
      </c>
      <c r="J29" s="54">
        <v>8573082.9199999999</v>
      </c>
      <c r="K29" s="55">
        <f t="shared" si="0"/>
        <v>120.13544970683631</v>
      </c>
      <c r="L29" s="114">
        <f t="shared" si="1"/>
        <v>106.97834361490963</v>
      </c>
    </row>
    <row r="30" spans="2:17" ht="33" customHeight="1" x14ac:dyDescent="0.25">
      <c r="B30" s="45"/>
      <c r="C30" s="45"/>
      <c r="D30" s="46"/>
      <c r="E30" s="45">
        <v>6712</v>
      </c>
      <c r="F30" s="43" t="s">
        <v>50</v>
      </c>
      <c r="G30" s="54">
        <v>151309.13</v>
      </c>
      <c r="H30" s="66">
        <f>'[2] Račun prihoda i rashoda'!H30</f>
        <v>0</v>
      </c>
      <c r="I30" s="66">
        <v>0</v>
      </c>
      <c r="J30" s="66">
        <v>106482</v>
      </c>
      <c r="K30" s="55">
        <f t="shared" si="0"/>
        <v>70.3738102254636</v>
      </c>
      <c r="L30" s="114" t="e">
        <f t="shared" si="1"/>
        <v>#DIV/0!</v>
      </c>
    </row>
    <row r="31" spans="2:17" x14ac:dyDescent="0.25">
      <c r="B31" s="48">
        <v>7</v>
      </c>
      <c r="C31" s="45"/>
      <c r="D31" s="46"/>
      <c r="E31" s="46"/>
      <c r="F31" s="43" t="s">
        <v>51</v>
      </c>
      <c r="G31" s="54">
        <f t="shared" si="2"/>
        <v>0</v>
      </c>
      <c r="H31" s="66">
        <f>'[2] Račun prihoda i rashoda'!H31</f>
        <v>0</v>
      </c>
      <c r="I31" s="66">
        <v>0</v>
      </c>
      <c r="J31" s="66">
        <v>0</v>
      </c>
      <c r="K31" s="55">
        <v>0</v>
      </c>
      <c r="L31" s="114" t="e">
        <f t="shared" si="1"/>
        <v>#DIV/0!</v>
      </c>
    </row>
    <row r="32" spans="2:17" ht="30.75" customHeight="1" x14ac:dyDescent="0.25">
      <c r="B32" s="45"/>
      <c r="C32" s="45">
        <v>72</v>
      </c>
      <c r="D32" s="46"/>
      <c r="E32" s="46"/>
      <c r="F32" s="94" t="s">
        <v>52</v>
      </c>
      <c r="G32" s="54">
        <f t="shared" si="2"/>
        <v>0</v>
      </c>
      <c r="H32" s="66">
        <f>'[2] Račun prihoda i rashoda'!H32</f>
        <v>0</v>
      </c>
      <c r="I32" s="66">
        <v>0</v>
      </c>
      <c r="J32" s="66">
        <v>0</v>
      </c>
      <c r="K32" s="55">
        <v>0</v>
      </c>
      <c r="L32" s="114" t="e">
        <f t="shared" si="1"/>
        <v>#DIV/0!</v>
      </c>
    </row>
    <row r="33" spans="2:12" x14ac:dyDescent="0.25">
      <c r="B33" s="45"/>
      <c r="C33" s="45"/>
      <c r="D33" s="45">
        <v>721</v>
      </c>
      <c r="E33" s="45"/>
      <c r="F33" s="94" t="s">
        <v>53</v>
      </c>
      <c r="G33" s="54">
        <f t="shared" si="2"/>
        <v>0</v>
      </c>
      <c r="H33" s="66">
        <f>'[2] Račun prihoda i rashoda'!H33</f>
        <v>0</v>
      </c>
      <c r="I33" s="66">
        <v>0</v>
      </c>
      <c r="J33" s="66">
        <v>0</v>
      </c>
      <c r="K33" s="55">
        <v>0</v>
      </c>
      <c r="L33" s="114" t="e">
        <f t="shared" si="1"/>
        <v>#DIV/0!</v>
      </c>
    </row>
    <row r="34" spans="2:12" x14ac:dyDescent="0.25">
      <c r="B34" s="45"/>
      <c r="C34" s="45"/>
      <c r="D34" s="45"/>
      <c r="E34" s="45">
        <v>7211</v>
      </c>
      <c r="F34" s="94" t="s">
        <v>54</v>
      </c>
      <c r="G34" s="54">
        <f t="shared" si="2"/>
        <v>0</v>
      </c>
      <c r="H34" s="66">
        <f>'[2] Račun prihoda i rashoda'!H34</f>
        <v>0</v>
      </c>
      <c r="I34" s="66">
        <v>0</v>
      </c>
      <c r="J34" s="66">
        <v>0</v>
      </c>
      <c r="K34" s="55">
        <v>0</v>
      </c>
      <c r="L34" s="114" t="e">
        <f t="shared" si="1"/>
        <v>#DIV/0!</v>
      </c>
    </row>
    <row r="35" spans="2:12" x14ac:dyDescent="0.25">
      <c r="B35" s="45"/>
      <c r="C35" s="45"/>
      <c r="D35" s="45"/>
      <c r="E35" s="45"/>
      <c r="F35" s="43"/>
      <c r="G35" s="32">
        <f t="shared" si="2"/>
        <v>0</v>
      </c>
      <c r="H35" s="32">
        <f>'[2] Račun prihoda i rashoda'!H35</f>
        <v>0</v>
      </c>
      <c r="I35" s="32"/>
      <c r="J35" s="40"/>
      <c r="K35" s="55"/>
      <c r="L35" s="55"/>
    </row>
    <row r="37" spans="2:12" ht="18" x14ac:dyDescent="0.25">
      <c r="B37" s="2"/>
      <c r="C37" s="2"/>
      <c r="D37" s="2"/>
      <c r="E37" s="2"/>
      <c r="F37" s="2"/>
      <c r="G37" s="2"/>
      <c r="H37" s="2"/>
      <c r="I37" s="2"/>
      <c r="J37" s="29"/>
      <c r="K37" s="29"/>
      <c r="L37" s="29"/>
    </row>
    <row r="38" spans="2:12" ht="36.75" customHeight="1" x14ac:dyDescent="0.25">
      <c r="B38" s="172" t="s">
        <v>3</v>
      </c>
      <c r="C38" s="173"/>
      <c r="D38" s="173"/>
      <c r="E38" s="173"/>
      <c r="F38" s="174"/>
      <c r="G38" s="5" t="s">
        <v>212</v>
      </c>
      <c r="H38" s="5" t="s">
        <v>219</v>
      </c>
      <c r="I38" s="5" t="s">
        <v>216</v>
      </c>
      <c r="J38" s="5" t="s">
        <v>220</v>
      </c>
      <c r="K38" s="5" t="s">
        <v>5</v>
      </c>
      <c r="L38" s="5" t="s">
        <v>5</v>
      </c>
    </row>
    <row r="39" spans="2:12" x14ac:dyDescent="0.25">
      <c r="B39" s="169">
        <v>1</v>
      </c>
      <c r="C39" s="170"/>
      <c r="D39" s="170"/>
      <c r="E39" s="170"/>
      <c r="F39" s="171"/>
      <c r="G39" s="7">
        <v>2</v>
      </c>
      <c r="H39" s="7">
        <v>3</v>
      </c>
      <c r="I39" s="7">
        <v>4</v>
      </c>
      <c r="J39" s="7">
        <v>5</v>
      </c>
      <c r="K39" s="7" t="s">
        <v>6</v>
      </c>
      <c r="L39" s="7" t="s">
        <v>7</v>
      </c>
    </row>
    <row r="40" spans="2:12" x14ac:dyDescent="0.25">
      <c r="B40" s="38"/>
      <c r="C40" s="38"/>
      <c r="D40" s="38"/>
      <c r="E40" s="38"/>
      <c r="F40" s="38" t="s">
        <v>55</v>
      </c>
      <c r="G40" s="52">
        <v>7995955.1200000001</v>
      </c>
      <c r="H40" s="52">
        <f>'[2] Račun prihoda i rashoda'!H40</f>
        <v>8242788</v>
      </c>
      <c r="I40" s="52">
        <v>8213788</v>
      </c>
      <c r="J40" s="52">
        <v>9523690.6199999992</v>
      </c>
      <c r="K40" s="53">
        <f>J40/G40*100</f>
        <v>119.10635411370343</v>
      </c>
      <c r="L40" s="53">
        <f>J40/I40*100</f>
        <v>115.94760687760628</v>
      </c>
    </row>
    <row r="41" spans="2:12" x14ac:dyDescent="0.25">
      <c r="B41" s="38">
        <v>3</v>
      </c>
      <c r="C41" s="38"/>
      <c r="D41" s="38"/>
      <c r="E41" s="38"/>
      <c r="F41" s="38" t="s">
        <v>56</v>
      </c>
      <c r="G41" s="52">
        <f>G42+G51+G79+G83</f>
        <v>7618862.8100000005</v>
      </c>
      <c r="H41" s="52">
        <f>'[2] Račun prihoda i rashoda'!H41</f>
        <v>8147238</v>
      </c>
      <c r="I41" s="52">
        <v>8118238</v>
      </c>
      <c r="J41" s="52">
        <v>9288022.6699999999</v>
      </c>
      <c r="K41" s="53">
        <f>J41/G41*100</f>
        <v>121.90825457323071</v>
      </c>
      <c r="L41" s="53">
        <f>J41/I41*100</f>
        <v>114.40934190399443</v>
      </c>
    </row>
    <row r="42" spans="2:12" x14ac:dyDescent="0.25">
      <c r="B42" s="38"/>
      <c r="C42" s="43">
        <v>31</v>
      </c>
      <c r="D42" s="43"/>
      <c r="E42" s="43"/>
      <c r="F42" s="43" t="s">
        <v>57</v>
      </c>
      <c r="G42" s="54">
        <v>6006997.4100000001</v>
      </c>
      <c r="H42" s="54">
        <f>'[2] Račun prihoda i rashoda'!H42</f>
        <v>6283999</v>
      </c>
      <c r="I42" s="54">
        <f t="shared" ref="I42:I71" si="5">H42</f>
        <v>6283999</v>
      </c>
      <c r="J42" s="54">
        <f>J43+J47+J49</f>
        <v>7525812.0000000009</v>
      </c>
      <c r="K42" s="114">
        <f t="shared" ref="K42:K103" si="6">J42/G42*100</f>
        <v>125.28408931010344</v>
      </c>
      <c r="L42" s="55">
        <f t="shared" ref="L42:L103" si="7">J42/I42*100</f>
        <v>119.76150855530054</v>
      </c>
    </row>
    <row r="43" spans="2:12" x14ac:dyDescent="0.25">
      <c r="B43" s="45"/>
      <c r="C43" s="45"/>
      <c r="D43" s="45">
        <v>311</v>
      </c>
      <c r="E43" s="45"/>
      <c r="F43" s="95" t="s">
        <v>58</v>
      </c>
      <c r="G43" s="54">
        <v>5000049.21</v>
      </c>
      <c r="H43" s="54">
        <f>'[2] Račun prihoda i rashoda'!H43</f>
        <v>5180466</v>
      </c>
      <c r="I43" s="54">
        <f t="shared" si="5"/>
        <v>5180466</v>
      </c>
      <c r="J43" s="54">
        <v>6315647.6900000004</v>
      </c>
      <c r="K43" s="114">
        <f t="shared" si="6"/>
        <v>126.31171064014389</v>
      </c>
      <c r="L43" s="55">
        <f t="shared" si="7"/>
        <v>121.91273314022331</v>
      </c>
    </row>
    <row r="44" spans="2:12" x14ac:dyDescent="0.25">
      <c r="B44" s="45"/>
      <c r="C44" s="45"/>
      <c r="D44" s="45"/>
      <c r="E44" s="45">
        <v>3111</v>
      </c>
      <c r="F44" s="95" t="s">
        <v>59</v>
      </c>
      <c r="G44" s="54">
        <v>4294528.5199999996</v>
      </c>
      <c r="H44" s="54">
        <f>'[2] Račun prihoda i rashoda'!H44</f>
        <v>4460466</v>
      </c>
      <c r="I44" s="54">
        <f t="shared" si="5"/>
        <v>4460466</v>
      </c>
      <c r="J44" s="54">
        <v>5470714.7999999998</v>
      </c>
      <c r="K44" s="114">
        <f t="shared" si="6"/>
        <v>127.38801883658233</v>
      </c>
      <c r="L44" s="55">
        <f t="shared" si="7"/>
        <v>122.64895192565082</v>
      </c>
    </row>
    <row r="45" spans="2:12" x14ac:dyDescent="0.25">
      <c r="B45" s="45"/>
      <c r="C45" s="45"/>
      <c r="D45" s="45"/>
      <c r="E45" s="45">
        <f>'[2] Račun prihoda i rashoda'!E45</f>
        <v>3113</v>
      </c>
      <c r="F45" s="95" t="str">
        <f>'[2] Račun prihoda i rashoda'!F45</f>
        <v>Plaće za prekovremeni rad</v>
      </c>
      <c r="G45" s="54">
        <f>'[2] Račun prihoda i rashoda'!G45</f>
        <v>0</v>
      </c>
      <c r="H45" s="54">
        <f>'[2] Račun prihoda i rashoda'!H45</f>
        <v>0</v>
      </c>
      <c r="I45" s="54">
        <f t="shared" si="5"/>
        <v>0</v>
      </c>
      <c r="J45" s="54">
        <v>20729.57</v>
      </c>
      <c r="K45" s="114" t="e">
        <f>'[2] Račun prihoda i rashoda'!K45</f>
        <v>#DIV/0!</v>
      </c>
      <c r="L45" s="55">
        <f>'[2] Račun prihoda i rashoda'!L45</f>
        <v>0</v>
      </c>
    </row>
    <row r="46" spans="2:12" x14ac:dyDescent="0.25">
      <c r="B46" s="45"/>
      <c r="C46" s="45"/>
      <c r="D46" s="45"/>
      <c r="E46" s="45">
        <v>3114</v>
      </c>
      <c r="F46" s="95" t="s">
        <v>60</v>
      </c>
      <c r="G46" s="54">
        <v>705520.69</v>
      </c>
      <c r="H46" s="54">
        <f>'[2] Račun prihoda i rashoda'!H46</f>
        <v>720000</v>
      </c>
      <c r="I46" s="54">
        <f t="shared" si="5"/>
        <v>720000</v>
      </c>
      <c r="J46" s="54">
        <v>824203.32</v>
      </c>
      <c r="K46" s="114">
        <f t="shared" si="6"/>
        <v>116.82199142877015</v>
      </c>
      <c r="L46" s="55">
        <f t="shared" si="7"/>
        <v>114.47268333333334</v>
      </c>
    </row>
    <row r="47" spans="2:12" x14ac:dyDescent="0.25">
      <c r="B47" s="45"/>
      <c r="C47" s="45"/>
      <c r="D47" s="45">
        <v>312</v>
      </c>
      <c r="E47" s="45"/>
      <c r="F47" s="95" t="s">
        <v>61</v>
      </c>
      <c r="G47" s="54">
        <v>204697.42</v>
      </c>
      <c r="H47" s="54">
        <f>'[2] Račun prihoda i rashoda'!H47</f>
        <v>171900</v>
      </c>
      <c r="I47" s="54">
        <f t="shared" si="5"/>
        <v>171900</v>
      </c>
      <c r="J47" s="54">
        <v>200852.91</v>
      </c>
      <c r="K47" s="114">
        <f t="shared" si="6"/>
        <v>98.121857129415702</v>
      </c>
      <c r="L47" s="55">
        <f t="shared" si="7"/>
        <v>116.84287958115182</v>
      </c>
    </row>
    <row r="48" spans="2:12" x14ac:dyDescent="0.25">
      <c r="B48" s="45"/>
      <c r="C48" s="45"/>
      <c r="D48" s="45"/>
      <c r="E48" s="45">
        <v>3121</v>
      </c>
      <c r="F48" s="95" t="s">
        <v>61</v>
      </c>
      <c r="G48" s="54">
        <v>204697.42</v>
      </c>
      <c r="H48" s="54">
        <f>'[2] Račun prihoda i rashoda'!H48</f>
        <v>171900</v>
      </c>
      <c r="I48" s="54">
        <f t="shared" si="5"/>
        <v>171900</v>
      </c>
      <c r="J48" s="54">
        <v>200852.91</v>
      </c>
      <c r="K48" s="114">
        <f t="shared" si="6"/>
        <v>98.121857129415702</v>
      </c>
      <c r="L48" s="55">
        <f t="shared" si="7"/>
        <v>116.84287958115182</v>
      </c>
    </row>
    <row r="49" spans="2:12" x14ac:dyDescent="0.25">
      <c r="B49" s="45"/>
      <c r="C49" s="45"/>
      <c r="D49" s="45">
        <v>313</v>
      </c>
      <c r="E49" s="45"/>
      <c r="F49" s="95" t="s">
        <v>62</v>
      </c>
      <c r="G49" s="54">
        <v>802250.78</v>
      </c>
      <c r="H49" s="54">
        <f>'[2] Račun prihoda i rashoda'!H49</f>
        <v>931633</v>
      </c>
      <c r="I49" s="54">
        <f t="shared" si="5"/>
        <v>931633</v>
      </c>
      <c r="J49" s="54">
        <v>1009311.4</v>
      </c>
      <c r="K49" s="114">
        <f t="shared" si="6"/>
        <v>125.809961817675</v>
      </c>
      <c r="L49" s="55">
        <f t="shared" si="7"/>
        <v>108.33787553682619</v>
      </c>
    </row>
    <row r="50" spans="2:12" x14ac:dyDescent="0.25">
      <c r="B50" s="45"/>
      <c r="C50" s="45"/>
      <c r="D50" s="45"/>
      <c r="E50" s="45">
        <v>3132</v>
      </c>
      <c r="F50" s="95" t="s">
        <v>63</v>
      </c>
      <c r="G50" s="54">
        <v>802250.78</v>
      </c>
      <c r="H50" s="54">
        <f>'[2] Račun prihoda i rashoda'!H50</f>
        <v>931633</v>
      </c>
      <c r="I50" s="54">
        <f t="shared" si="5"/>
        <v>931633</v>
      </c>
      <c r="J50" s="54">
        <v>1009311.4</v>
      </c>
      <c r="K50" s="114">
        <f t="shared" si="6"/>
        <v>125.809961817675</v>
      </c>
      <c r="L50" s="55">
        <f t="shared" si="7"/>
        <v>108.33787553682619</v>
      </c>
    </row>
    <row r="51" spans="2:12" x14ac:dyDescent="0.25">
      <c r="B51" s="45"/>
      <c r="C51" s="45">
        <v>32</v>
      </c>
      <c r="D51" s="46"/>
      <c r="E51" s="46"/>
      <c r="F51" s="95" t="s">
        <v>64</v>
      </c>
      <c r="G51" s="54">
        <v>1490138.42</v>
      </c>
      <c r="H51" s="54">
        <f>'[2] Račun prihoda i rashoda'!H51</f>
        <v>1749106</v>
      </c>
      <c r="I51" s="54">
        <v>1720106</v>
      </c>
      <c r="J51" s="54">
        <f>J52+J56+J63+J73</f>
        <v>1638999.6800000002</v>
      </c>
      <c r="K51" s="114">
        <f t="shared" si="6"/>
        <v>109.98976054855363</v>
      </c>
      <c r="L51" s="55">
        <f t="shared" si="7"/>
        <v>95.284806866553581</v>
      </c>
    </row>
    <row r="52" spans="2:12" x14ac:dyDescent="0.25">
      <c r="B52" s="45"/>
      <c r="C52" s="45"/>
      <c r="D52" s="45">
        <v>321</v>
      </c>
      <c r="E52" s="45"/>
      <c r="F52" s="95" t="s">
        <v>65</v>
      </c>
      <c r="G52" s="54">
        <v>144790.60999999999</v>
      </c>
      <c r="H52" s="54">
        <f>'[2] Račun prihoda i rashoda'!H52</f>
        <v>158146</v>
      </c>
      <c r="I52" s="54">
        <f t="shared" si="5"/>
        <v>158146</v>
      </c>
      <c r="J52" s="54">
        <v>162896.09</v>
      </c>
      <c r="K52" s="114">
        <f t="shared" si="6"/>
        <v>112.50459542922017</v>
      </c>
      <c r="L52" s="55">
        <f t="shared" si="7"/>
        <v>103.00361058768479</v>
      </c>
    </row>
    <row r="53" spans="2:12" x14ac:dyDescent="0.25">
      <c r="B53" s="45"/>
      <c r="C53" s="48"/>
      <c r="D53" s="45"/>
      <c r="E53" s="45">
        <v>3211</v>
      </c>
      <c r="F53" s="94" t="s">
        <v>66</v>
      </c>
      <c r="G53" s="54">
        <v>13968.48</v>
      </c>
      <c r="H53" s="54">
        <f>'[2] Račun prihoda i rashoda'!H53</f>
        <v>15000</v>
      </c>
      <c r="I53" s="54">
        <f t="shared" si="5"/>
        <v>15000</v>
      </c>
      <c r="J53" s="54">
        <v>11748.12</v>
      </c>
      <c r="K53" s="114">
        <f t="shared" si="6"/>
        <v>84.104498127212139</v>
      </c>
      <c r="L53" s="55">
        <f t="shared" si="7"/>
        <v>78.320800000000006</v>
      </c>
    </row>
    <row r="54" spans="2:12" x14ac:dyDescent="0.25">
      <c r="B54" s="45"/>
      <c r="C54" s="48"/>
      <c r="D54" s="46"/>
      <c r="E54" s="45">
        <v>3212</v>
      </c>
      <c r="F54" s="94" t="s">
        <v>67</v>
      </c>
      <c r="G54" s="54">
        <v>127437.88</v>
      </c>
      <c r="H54" s="54">
        <f>'[2] Račun prihoda i rashoda'!H54</f>
        <v>133146</v>
      </c>
      <c r="I54" s="54">
        <f t="shared" si="5"/>
        <v>133146</v>
      </c>
      <c r="J54" s="54">
        <v>142206.09</v>
      </c>
      <c r="K54" s="114">
        <f t="shared" si="6"/>
        <v>111.588555930152</v>
      </c>
      <c r="L54" s="55">
        <f t="shared" si="7"/>
        <v>106.80462800234329</v>
      </c>
    </row>
    <row r="55" spans="2:12" x14ac:dyDescent="0.25">
      <c r="B55" s="45"/>
      <c r="C55" s="45"/>
      <c r="D55" s="46"/>
      <c r="E55" s="45">
        <v>3213</v>
      </c>
      <c r="F55" s="95" t="s">
        <v>68</v>
      </c>
      <c r="G55" s="54">
        <v>3384.25</v>
      </c>
      <c r="H55" s="54">
        <f>'[2] Račun prihoda i rashoda'!H55</f>
        <v>10000</v>
      </c>
      <c r="I55" s="54">
        <f t="shared" si="5"/>
        <v>10000</v>
      </c>
      <c r="J55" s="54">
        <v>8941.8799999999992</v>
      </c>
      <c r="K55" s="114">
        <f t="shared" si="6"/>
        <v>264.22043288764127</v>
      </c>
      <c r="L55" s="55">
        <f t="shared" si="7"/>
        <v>89.41879999999999</v>
      </c>
    </row>
    <row r="56" spans="2:12" x14ac:dyDescent="0.25">
      <c r="B56" s="45"/>
      <c r="C56" s="45"/>
      <c r="D56" s="45">
        <v>322</v>
      </c>
      <c r="E56" s="45"/>
      <c r="F56" s="95" t="s">
        <v>69</v>
      </c>
      <c r="G56" s="54">
        <v>988170.97</v>
      </c>
      <c r="H56" s="54">
        <f>'[2] Račun prihoda i rashoda'!H56</f>
        <v>1192600</v>
      </c>
      <c r="I56" s="54">
        <v>1163600</v>
      </c>
      <c r="J56" s="54">
        <v>1103227.43</v>
      </c>
      <c r="K56" s="114">
        <f t="shared" si="6"/>
        <v>111.64337584213793</v>
      </c>
      <c r="L56" s="55">
        <f t="shared" si="7"/>
        <v>94.811570127191473</v>
      </c>
    </row>
    <row r="57" spans="2:12" x14ac:dyDescent="0.25">
      <c r="B57" s="45"/>
      <c r="C57" s="45"/>
      <c r="D57" s="46"/>
      <c r="E57" s="45">
        <v>3221</v>
      </c>
      <c r="F57" s="95" t="s">
        <v>70</v>
      </c>
      <c r="G57" s="54">
        <v>135696.65</v>
      </c>
      <c r="H57" s="54">
        <f>'[2] Račun prihoda i rashoda'!H57</f>
        <v>140000</v>
      </c>
      <c r="I57" s="54">
        <f t="shared" si="5"/>
        <v>140000</v>
      </c>
      <c r="J57" s="54">
        <v>159016.66</v>
      </c>
      <c r="K57" s="114">
        <f t="shared" si="6"/>
        <v>117.18539846046309</v>
      </c>
      <c r="L57" s="55">
        <f t="shared" si="7"/>
        <v>113.58332857142857</v>
      </c>
    </row>
    <row r="58" spans="2:12" x14ac:dyDescent="0.25">
      <c r="B58" s="45"/>
      <c r="C58" s="45"/>
      <c r="D58" s="46"/>
      <c r="E58" s="45">
        <v>3222</v>
      </c>
      <c r="F58" s="95" t="s">
        <v>71</v>
      </c>
      <c r="G58" s="54">
        <v>563748.52</v>
      </c>
      <c r="H58" s="54">
        <f>'[2] Račun prihoda i rashoda'!H58</f>
        <v>605600</v>
      </c>
      <c r="I58" s="54">
        <f t="shared" si="5"/>
        <v>605600</v>
      </c>
      <c r="J58" s="54">
        <v>634565.21</v>
      </c>
      <c r="K58" s="114">
        <f t="shared" si="6"/>
        <v>112.56175182508683</v>
      </c>
      <c r="L58" s="55">
        <f t="shared" si="7"/>
        <v>104.78289464993394</v>
      </c>
    </row>
    <row r="59" spans="2:12" x14ac:dyDescent="0.25">
      <c r="B59" s="45"/>
      <c r="C59" s="45"/>
      <c r="D59" s="46"/>
      <c r="E59" s="45">
        <v>3223</v>
      </c>
      <c r="F59" s="95" t="s">
        <v>72</v>
      </c>
      <c r="G59" s="54">
        <v>201989.31</v>
      </c>
      <c r="H59" s="54">
        <f>'[2] Račun prihoda i rashoda'!H59</f>
        <v>375000</v>
      </c>
      <c r="I59" s="54">
        <v>346000</v>
      </c>
      <c r="J59" s="54">
        <v>222097.37</v>
      </c>
      <c r="K59" s="114">
        <f t="shared" si="6"/>
        <v>109.95501197563375</v>
      </c>
      <c r="L59" s="55">
        <f t="shared" si="7"/>
        <v>64.189991329479767</v>
      </c>
    </row>
    <row r="60" spans="2:12" x14ac:dyDescent="0.25">
      <c r="B60" s="45"/>
      <c r="C60" s="45"/>
      <c r="D60" s="46"/>
      <c r="E60" s="45">
        <v>3224</v>
      </c>
      <c r="F60" s="94" t="s">
        <v>73</v>
      </c>
      <c r="G60" s="54">
        <v>21901.58</v>
      </c>
      <c r="H60" s="54">
        <f>'[2] Račun prihoda i rashoda'!H60</f>
        <v>25000</v>
      </c>
      <c r="I60" s="54">
        <f t="shared" si="5"/>
        <v>25000</v>
      </c>
      <c r="J60" s="54">
        <v>20917.77</v>
      </c>
      <c r="K60" s="114">
        <f t="shared" si="6"/>
        <v>95.508040972386468</v>
      </c>
      <c r="L60" s="55">
        <f t="shared" si="7"/>
        <v>83.671080000000003</v>
      </c>
    </row>
    <row r="61" spans="2:12" x14ac:dyDescent="0.25">
      <c r="B61" s="45"/>
      <c r="C61" s="45"/>
      <c r="D61" s="46"/>
      <c r="E61" s="45">
        <v>3225</v>
      </c>
      <c r="F61" s="95" t="s">
        <v>74</v>
      </c>
      <c r="G61" s="54">
        <v>47408.97</v>
      </c>
      <c r="H61" s="54">
        <f>'[2] Račun prihoda i rashoda'!H61</f>
        <v>30000</v>
      </c>
      <c r="I61" s="54">
        <f t="shared" si="5"/>
        <v>30000</v>
      </c>
      <c r="J61" s="54">
        <v>50424.37</v>
      </c>
      <c r="K61" s="114">
        <f t="shared" si="6"/>
        <v>106.36039973026202</v>
      </c>
      <c r="L61" s="55">
        <f t="shared" si="7"/>
        <v>168.08123333333333</v>
      </c>
    </row>
    <row r="62" spans="2:12" x14ac:dyDescent="0.25">
      <c r="B62" s="45"/>
      <c r="C62" s="45"/>
      <c r="D62" s="46"/>
      <c r="E62" s="45">
        <v>3227</v>
      </c>
      <c r="F62" s="95" t="s">
        <v>75</v>
      </c>
      <c r="G62" s="54">
        <v>17425.939999999999</v>
      </c>
      <c r="H62" s="54">
        <f>'[2] Račun prihoda i rashoda'!H62</f>
        <v>17000</v>
      </c>
      <c r="I62" s="54">
        <f t="shared" si="5"/>
        <v>17000</v>
      </c>
      <c r="J62" s="54">
        <v>16206.05</v>
      </c>
      <c r="K62" s="114">
        <f t="shared" si="6"/>
        <v>92.999574198005959</v>
      </c>
      <c r="L62" s="55">
        <f t="shared" si="7"/>
        <v>95.32970588235294</v>
      </c>
    </row>
    <row r="63" spans="2:12" x14ac:dyDescent="0.25">
      <c r="B63" s="45"/>
      <c r="C63" s="45"/>
      <c r="D63" s="45">
        <v>323</v>
      </c>
      <c r="E63" s="45"/>
      <c r="F63" s="95" t="s">
        <v>76</v>
      </c>
      <c r="G63" s="54">
        <v>338527.11</v>
      </c>
      <c r="H63" s="54">
        <f>'[2] Račun prihoda i rashoda'!H63</f>
        <v>382560</v>
      </c>
      <c r="I63" s="54">
        <f t="shared" si="5"/>
        <v>382560</v>
      </c>
      <c r="J63" s="54">
        <v>353760.84</v>
      </c>
      <c r="K63" s="114">
        <f t="shared" si="6"/>
        <v>104.50000296874305</v>
      </c>
      <c r="L63" s="55">
        <f t="shared" si="7"/>
        <v>92.471988707653708</v>
      </c>
    </row>
    <row r="64" spans="2:12" x14ac:dyDescent="0.25">
      <c r="B64" s="45"/>
      <c r="C64" s="45"/>
      <c r="D64" s="46"/>
      <c r="E64" s="45">
        <v>3231</v>
      </c>
      <c r="F64" s="95" t="s">
        <v>77</v>
      </c>
      <c r="G64" s="54">
        <v>28903.98</v>
      </c>
      <c r="H64" s="54">
        <f>'[2] Račun prihoda i rashoda'!H64</f>
        <v>29082</v>
      </c>
      <c r="I64" s="54">
        <f t="shared" si="5"/>
        <v>29082</v>
      </c>
      <c r="J64" s="54">
        <v>29395.69</v>
      </c>
      <c r="K64" s="114">
        <f t="shared" si="6"/>
        <v>101.70118440436231</v>
      </c>
      <c r="L64" s="55">
        <f t="shared" si="7"/>
        <v>101.07863970841069</v>
      </c>
    </row>
    <row r="65" spans="2:12" x14ac:dyDescent="0.25">
      <c r="B65" s="45"/>
      <c r="C65" s="45"/>
      <c r="D65" s="46"/>
      <c r="E65" s="45">
        <v>3232</v>
      </c>
      <c r="F65" s="95" t="s">
        <v>78</v>
      </c>
      <c r="G65" s="54">
        <v>109862.65</v>
      </c>
      <c r="H65" s="54">
        <f>'[2] Račun prihoda i rashoda'!H65</f>
        <v>153828</v>
      </c>
      <c r="I65" s="54">
        <f t="shared" si="5"/>
        <v>153828</v>
      </c>
      <c r="J65" s="54">
        <v>150159.45000000001</v>
      </c>
      <c r="K65" s="114">
        <f t="shared" si="6"/>
        <v>136.67925359528468</v>
      </c>
      <c r="L65" s="55">
        <f t="shared" si="7"/>
        <v>97.61516108900851</v>
      </c>
    </row>
    <row r="66" spans="2:12" x14ac:dyDescent="0.25">
      <c r="B66" s="45"/>
      <c r="C66" s="45"/>
      <c r="D66" s="46"/>
      <c r="E66" s="45">
        <v>3233</v>
      </c>
      <c r="F66" s="95" t="s">
        <v>79</v>
      </c>
      <c r="G66" s="54">
        <v>4096.4799999999996</v>
      </c>
      <c r="H66" s="54">
        <f>'[2] Račun prihoda i rashoda'!H66</f>
        <v>5150</v>
      </c>
      <c r="I66" s="54">
        <f t="shared" si="5"/>
        <v>5150</v>
      </c>
      <c r="J66" s="54">
        <v>3912.1</v>
      </c>
      <c r="K66" s="114">
        <f t="shared" si="6"/>
        <v>95.499062609850412</v>
      </c>
      <c r="L66" s="55">
        <f t="shared" si="7"/>
        <v>75.963106796116506</v>
      </c>
    </row>
    <row r="67" spans="2:12" x14ac:dyDescent="0.25">
      <c r="B67" s="45"/>
      <c r="C67" s="45"/>
      <c r="D67" s="46"/>
      <c r="E67" s="45">
        <v>3234</v>
      </c>
      <c r="F67" s="95" t="s">
        <v>80</v>
      </c>
      <c r="G67" s="54">
        <v>85954.94</v>
      </c>
      <c r="H67" s="54">
        <f>'[2] Račun prihoda i rashoda'!H67</f>
        <v>96100</v>
      </c>
      <c r="I67" s="54">
        <f t="shared" si="5"/>
        <v>96100</v>
      </c>
      <c r="J67" s="54">
        <v>85515.41</v>
      </c>
      <c r="K67" s="114">
        <f t="shared" si="6"/>
        <v>99.488650681391903</v>
      </c>
      <c r="L67" s="55">
        <f t="shared" si="7"/>
        <v>88.985858480749229</v>
      </c>
    </row>
    <row r="68" spans="2:12" x14ac:dyDescent="0.25">
      <c r="B68" s="45"/>
      <c r="C68" s="45"/>
      <c r="D68" s="46"/>
      <c r="E68" s="45">
        <v>3235</v>
      </c>
      <c r="F68" s="95" t="s">
        <v>205</v>
      </c>
      <c r="G68" s="54">
        <v>50384.4</v>
      </c>
      <c r="H68" s="54">
        <f>'[2] Račun prihoda i rashoda'!H68</f>
        <v>55000</v>
      </c>
      <c r="I68" s="54">
        <f t="shared" si="5"/>
        <v>55000</v>
      </c>
      <c r="J68" s="54">
        <v>54964.800000000003</v>
      </c>
      <c r="K68" s="114">
        <f t="shared" si="6"/>
        <v>109.09090909090908</v>
      </c>
      <c r="L68" s="55">
        <f t="shared" si="7"/>
        <v>99.936000000000007</v>
      </c>
    </row>
    <row r="69" spans="2:12" x14ac:dyDescent="0.25">
      <c r="B69" s="45"/>
      <c r="C69" s="45"/>
      <c r="D69" s="46"/>
      <c r="E69" s="45">
        <v>3236</v>
      </c>
      <c r="F69" s="95" t="s">
        <v>81</v>
      </c>
      <c r="G69" s="54">
        <v>13372.75</v>
      </c>
      <c r="H69" s="54">
        <f>'[2] Račun prihoda i rashoda'!H69</f>
        <v>27000</v>
      </c>
      <c r="I69" s="54">
        <f t="shared" si="5"/>
        <v>27000</v>
      </c>
      <c r="J69" s="54">
        <v>20705.46</v>
      </c>
      <c r="K69" s="114">
        <f t="shared" si="6"/>
        <v>154.83322428072012</v>
      </c>
      <c r="L69" s="55">
        <f t="shared" si="7"/>
        <v>76.686888888888888</v>
      </c>
    </row>
    <row r="70" spans="2:12" x14ac:dyDescent="0.25">
      <c r="B70" s="45"/>
      <c r="C70" s="45"/>
      <c r="D70" s="46"/>
      <c r="E70" s="45">
        <v>3237</v>
      </c>
      <c r="F70" s="95" t="s">
        <v>82</v>
      </c>
      <c r="G70" s="54">
        <v>41539.120000000003</v>
      </c>
      <c r="H70" s="54">
        <f>'[2] Račun prihoda i rashoda'!H70</f>
        <v>9500</v>
      </c>
      <c r="I70" s="54">
        <f t="shared" si="5"/>
        <v>9500</v>
      </c>
      <c r="J70" s="54">
        <v>4259.4799999999996</v>
      </c>
      <c r="K70" s="114">
        <f t="shared" si="6"/>
        <v>10.254141156577221</v>
      </c>
      <c r="L70" s="55">
        <f t="shared" si="7"/>
        <v>44.836631578947362</v>
      </c>
    </row>
    <row r="71" spans="2:12" x14ac:dyDescent="0.25">
      <c r="B71" s="45"/>
      <c r="C71" s="45"/>
      <c r="D71" s="46"/>
      <c r="E71" s="45">
        <v>3238</v>
      </c>
      <c r="F71" s="95" t="s">
        <v>83</v>
      </c>
      <c r="G71" s="54">
        <f t="shared" ref="G71" si="8">J71</f>
        <v>156.25</v>
      </c>
      <c r="H71" s="54">
        <f>'[2] Račun prihoda i rashoda'!H71</f>
        <v>3200</v>
      </c>
      <c r="I71" s="54">
        <f t="shared" si="5"/>
        <v>3200</v>
      </c>
      <c r="J71" s="54">
        <v>156.25</v>
      </c>
      <c r="K71" s="114">
        <v>0</v>
      </c>
      <c r="L71" s="55">
        <v>0</v>
      </c>
    </row>
    <row r="72" spans="2:12" x14ac:dyDescent="0.25">
      <c r="B72" s="45"/>
      <c r="C72" s="45"/>
      <c r="D72" s="46"/>
      <c r="E72" s="45">
        <v>3239</v>
      </c>
      <c r="F72" s="95" t="s">
        <v>84</v>
      </c>
      <c r="G72" s="54">
        <v>4412.79</v>
      </c>
      <c r="H72" s="54">
        <f>'[2] Račun prihoda i rashoda'!H72</f>
        <v>3700</v>
      </c>
      <c r="I72" s="54">
        <f t="shared" ref="I72:I103" si="9">H72</f>
        <v>3700</v>
      </c>
      <c r="J72" s="54">
        <v>4692.2</v>
      </c>
      <c r="K72" s="114">
        <f t="shared" si="6"/>
        <v>106.33182181794285</v>
      </c>
      <c r="L72" s="55">
        <f t="shared" si="7"/>
        <v>126.81621621621622</v>
      </c>
    </row>
    <row r="73" spans="2:12" x14ac:dyDescent="0.25">
      <c r="B73" s="45"/>
      <c r="C73" s="45"/>
      <c r="D73" s="45">
        <v>329</v>
      </c>
      <c r="E73" s="45"/>
      <c r="F73" s="95" t="s">
        <v>85</v>
      </c>
      <c r="G73" s="54">
        <v>18649.73</v>
      </c>
      <c r="H73" s="54">
        <f>'[2] Račun prihoda i rashoda'!H73</f>
        <v>15800</v>
      </c>
      <c r="I73" s="54">
        <f t="shared" si="9"/>
        <v>15800</v>
      </c>
      <c r="J73" s="54">
        <v>19115.32</v>
      </c>
      <c r="K73" s="114">
        <f t="shared" si="6"/>
        <v>102.49649726832506</v>
      </c>
      <c r="L73" s="55">
        <f t="shared" si="7"/>
        <v>120.98303797468355</v>
      </c>
    </row>
    <row r="74" spans="2:12" x14ac:dyDescent="0.25">
      <c r="B74" s="45"/>
      <c r="C74" s="45"/>
      <c r="D74" s="45"/>
      <c r="E74" s="45">
        <v>3291</v>
      </c>
      <c r="F74" s="95" t="s">
        <v>86</v>
      </c>
      <c r="G74" s="54">
        <v>1016.92</v>
      </c>
      <c r="H74" s="54">
        <f>'[2] Račun prihoda i rashoda'!H74</f>
        <v>1300</v>
      </c>
      <c r="I74" s="54">
        <f t="shared" si="9"/>
        <v>1300</v>
      </c>
      <c r="J74" s="54">
        <v>1030.8499999999999</v>
      </c>
      <c r="K74" s="114">
        <f t="shared" si="6"/>
        <v>101.36982260158125</v>
      </c>
      <c r="L74" s="55">
        <f t="shared" si="7"/>
        <v>79.296153846153842</v>
      </c>
    </row>
    <row r="75" spans="2:12" x14ac:dyDescent="0.25">
      <c r="B75" s="45"/>
      <c r="C75" s="45"/>
      <c r="D75" s="45"/>
      <c r="E75" s="45">
        <v>3292</v>
      </c>
      <c r="F75" s="95" t="s">
        <v>87</v>
      </c>
      <c r="G75" s="54">
        <v>7966.82</v>
      </c>
      <c r="H75" s="54">
        <f>'[2] Račun prihoda i rashoda'!H75</f>
        <v>4700</v>
      </c>
      <c r="I75" s="54">
        <f t="shared" si="9"/>
        <v>4700</v>
      </c>
      <c r="J75" s="54">
        <v>5705.45</v>
      </c>
      <c r="K75" s="114">
        <f t="shared" si="6"/>
        <v>71.615148829771485</v>
      </c>
      <c r="L75" s="55">
        <f t="shared" si="7"/>
        <v>121.39255319148936</v>
      </c>
    </row>
    <row r="76" spans="2:12" x14ac:dyDescent="0.25">
      <c r="B76" s="45"/>
      <c r="C76" s="45"/>
      <c r="D76" s="45"/>
      <c r="E76" s="45">
        <v>3293</v>
      </c>
      <c r="F76" s="95" t="s">
        <v>193</v>
      </c>
      <c r="G76" s="54">
        <f t="shared" ref="G76:G97" si="10">J76</f>
        <v>0</v>
      </c>
      <c r="H76" s="54">
        <f>'[2] Račun prihoda i rashoda'!H76</f>
        <v>0</v>
      </c>
      <c r="I76" s="54">
        <f t="shared" si="9"/>
        <v>0</v>
      </c>
      <c r="J76" s="54">
        <v>0</v>
      </c>
      <c r="K76" s="114" t="e">
        <f t="shared" si="6"/>
        <v>#DIV/0!</v>
      </c>
      <c r="L76" s="114" t="e">
        <f t="shared" si="7"/>
        <v>#DIV/0!</v>
      </c>
    </row>
    <row r="77" spans="2:12" x14ac:dyDescent="0.25">
      <c r="B77" s="45"/>
      <c r="C77" s="45"/>
      <c r="D77" s="45"/>
      <c r="E77" s="45">
        <v>3295</v>
      </c>
      <c r="F77" s="95" t="s">
        <v>88</v>
      </c>
      <c r="G77" s="54">
        <v>9146.19</v>
      </c>
      <c r="H77" s="54">
        <f>'[2] Račun prihoda i rashoda'!H77</f>
        <v>9400</v>
      </c>
      <c r="I77" s="54">
        <f t="shared" si="9"/>
        <v>9400</v>
      </c>
      <c r="J77" s="54">
        <v>11940.26</v>
      </c>
      <c r="K77" s="114">
        <f t="shared" si="6"/>
        <v>130.54900455818213</v>
      </c>
      <c r="L77" s="55">
        <f t="shared" si="7"/>
        <v>127.02404255319149</v>
      </c>
    </row>
    <row r="78" spans="2:12" x14ac:dyDescent="0.25">
      <c r="B78" s="45"/>
      <c r="C78" s="45"/>
      <c r="D78" s="45"/>
      <c r="E78" s="45">
        <v>3299</v>
      </c>
      <c r="F78" s="95" t="s">
        <v>85</v>
      </c>
      <c r="G78" s="54">
        <v>519.79999999999995</v>
      </c>
      <c r="H78" s="54">
        <f>'[2] Račun prihoda i rashoda'!H78</f>
        <v>400</v>
      </c>
      <c r="I78" s="54">
        <f t="shared" si="9"/>
        <v>400</v>
      </c>
      <c r="J78" s="54">
        <v>438.76</v>
      </c>
      <c r="K78" s="114">
        <f t="shared" si="6"/>
        <v>84.409388226240864</v>
      </c>
      <c r="L78" s="55">
        <f t="shared" si="7"/>
        <v>109.69</v>
      </c>
    </row>
    <row r="79" spans="2:12" x14ac:dyDescent="0.25">
      <c r="B79" s="45"/>
      <c r="C79" s="45">
        <v>34</v>
      </c>
      <c r="D79" s="45"/>
      <c r="E79" s="45"/>
      <c r="F79" s="95" t="s">
        <v>89</v>
      </c>
      <c r="G79" s="54">
        <v>3258.82</v>
      </c>
      <c r="H79" s="54">
        <f>'[2] Račun prihoda i rashoda'!H79</f>
        <v>3633</v>
      </c>
      <c r="I79" s="54">
        <f t="shared" si="9"/>
        <v>3633</v>
      </c>
      <c r="J79" s="54">
        <v>3100.95</v>
      </c>
      <c r="K79" s="114">
        <f t="shared" si="6"/>
        <v>95.155608471778123</v>
      </c>
      <c r="L79" s="55">
        <f t="shared" si="7"/>
        <v>85.355078447563997</v>
      </c>
    </row>
    <row r="80" spans="2:12" x14ac:dyDescent="0.25">
      <c r="B80" s="45"/>
      <c r="C80" s="45"/>
      <c r="D80" s="45">
        <v>343</v>
      </c>
      <c r="E80" s="45"/>
      <c r="F80" s="95" t="s">
        <v>90</v>
      </c>
      <c r="G80" s="54">
        <v>3258.82</v>
      </c>
      <c r="H80" s="54">
        <f>'[2] Račun prihoda i rashoda'!H80</f>
        <v>3633</v>
      </c>
      <c r="I80" s="54">
        <f t="shared" si="9"/>
        <v>3633</v>
      </c>
      <c r="J80" s="54">
        <v>3100.95</v>
      </c>
      <c r="K80" s="55">
        <f t="shared" si="6"/>
        <v>95.155608471778123</v>
      </c>
      <c r="L80" s="55">
        <f t="shared" si="7"/>
        <v>85.355078447563997</v>
      </c>
    </row>
    <row r="81" spans="2:12" x14ac:dyDescent="0.25">
      <c r="B81" s="45"/>
      <c r="C81" s="45"/>
      <c r="D81" s="45"/>
      <c r="E81" s="45">
        <v>3431</v>
      </c>
      <c r="F81" s="95" t="s">
        <v>91</v>
      </c>
      <c r="G81" s="54">
        <v>3174.21</v>
      </c>
      <c r="H81" s="54">
        <f>'[2] Račun prihoda i rashoda'!H81</f>
        <v>3500</v>
      </c>
      <c r="I81" s="54">
        <f t="shared" si="9"/>
        <v>3500</v>
      </c>
      <c r="J81" s="54">
        <v>3099.06</v>
      </c>
      <c r="K81" s="55">
        <f t="shared" si="6"/>
        <v>97.632481782868808</v>
      </c>
      <c r="L81" s="55">
        <f t="shared" si="7"/>
        <v>88.54457142857143</v>
      </c>
    </row>
    <row r="82" spans="2:12" x14ac:dyDescent="0.25">
      <c r="B82" s="45"/>
      <c r="C82" s="45"/>
      <c r="D82" s="45"/>
      <c r="E82" s="45">
        <v>3434</v>
      </c>
      <c r="F82" s="95" t="s">
        <v>92</v>
      </c>
      <c r="G82" s="54">
        <v>84.61</v>
      </c>
      <c r="H82" s="54">
        <f>'[2] Račun prihoda i rashoda'!H82</f>
        <v>133</v>
      </c>
      <c r="I82" s="54">
        <f t="shared" si="9"/>
        <v>133</v>
      </c>
      <c r="J82" s="54">
        <v>1.89</v>
      </c>
      <c r="K82" s="55">
        <f t="shared" si="6"/>
        <v>2.2337785131781112</v>
      </c>
      <c r="L82" s="55">
        <f t="shared" si="7"/>
        <v>1.4210526315789473</v>
      </c>
    </row>
    <row r="83" spans="2:12" ht="25.5" x14ac:dyDescent="0.25">
      <c r="B83" s="45"/>
      <c r="C83" s="45">
        <v>37</v>
      </c>
      <c r="D83" s="45"/>
      <c r="E83" s="45"/>
      <c r="F83" s="94" t="s">
        <v>93</v>
      </c>
      <c r="G83" s="54">
        <v>118468.16</v>
      </c>
      <c r="H83" s="54">
        <f>'[2] Račun prihoda i rashoda'!H83</f>
        <v>110500</v>
      </c>
      <c r="I83" s="54">
        <f t="shared" si="9"/>
        <v>110500</v>
      </c>
      <c r="J83" s="54">
        <v>120110.04</v>
      </c>
      <c r="K83" s="55">
        <f t="shared" si="6"/>
        <v>101.38592512958755</v>
      </c>
      <c r="L83" s="55">
        <f t="shared" si="7"/>
        <v>108.69686877828053</v>
      </c>
    </row>
    <row r="84" spans="2:12" x14ac:dyDescent="0.25">
      <c r="B84" s="45"/>
      <c r="C84" s="45"/>
      <c r="D84" s="45">
        <v>372</v>
      </c>
      <c r="E84" s="45"/>
      <c r="F84" s="95" t="s">
        <v>94</v>
      </c>
      <c r="G84" s="54">
        <v>118468.16</v>
      </c>
      <c r="H84" s="54">
        <f>'[2] Račun prihoda i rashoda'!H84</f>
        <v>110500</v>
      </c>
      <c r="I84" s="54">
        <f t="shared" si="9"/>
        <v>110500</v>
      </c>
      <c r="J84" s="54">
        <v>120110.04</v>
      </c>
      <c r="K84" s="55">
        <f t="shared" si="6"/>
        <v>101.38592512958755</v>
      </c>
      <c r="L84" s="55">
        <f t="shared" si="7"/>
        <v>108.69686877828053</v>
      </c>
    </row>
    <row r="85" spans="2:12" x14ac:dyDescent="0.25">
      <c r="B85" s="45"/>
      <c r="C85" s="45"/>
      <c r="D85" s="45"/>
      <c r="E85" s="45">
        <v>3721</v>
      </c>
      <c r="F85" s="95" t="s">
        <v>95</v>
      </c>
      <c r="G85" s="54">
        <v>70498.14</v>
      </c>
      <c r="H85" s="54">
        <f>'[2] Račun prihoda i rashoda'!H85</f>
        <v>60000</v>
      </c>
      <c r="I85" s="54">
        <f t="shared" si="9"/>
        <v>60000</v>
      </c>
      <c r="J85" s="54">
        <v>72548.94</v>
      </c>
      <c r="K85" s="55">
        <f t="shared" si="6"/>
        <v>102.90901291863869</v>
      </c>
      <c r="L85" s="55">
        <f t="shared" si="7"/>
        <v>120.9149</v>
      </c>
    </row>
    <row r="86" spans="2:12" x14ac:dyDescent="0.25">
      <c r="B86" s="45"/>
      <c r="C86" s="45"/>
      <c r="D86" s="45"/>
      <c r="E86" s="45">
        <v>3722</v>
      </c>
      <c r="F86" s="95" t="s">
        <v>96</v>
      </c>
      <c r="G86" s="54">
        <v>47970.02</v>
      </c>
      <c r="H86" s="54">
        <f>'[2] Račun prihoda i rashoda'!H86</f>
        <v>50500</v>
      </c>
      <c r="I86" s="54">
        <f t="shared" si="9"/>
        <v>50500</v>
      </c>
      <c r="J86" s="54">
        <v>47561.1</v>
      </c>
      <c r="K86" s="55">
        <f t="shared" si="6"/>
        <v>99.147550907837854</v>
      </c>
      <c r="L86" s="55">
        <f t="shared" si="7"/>
        <v>94.180396039603949</v>
      </c>
    </row>
    <row r="87" spans="2:12" x14ac:dyDescent="0.25">
      <c r="B87" s="48">
        <v>4</v>
      </c>
      <c r="C87" s="48"/>
      <c r="D87" s="48"/>
      <c r="E87" s="48"/>
      <c r="F87" s="49" t="s">
        <v>97</v>
      </c>
      <c r="G87" s="52">
        <v>377092.31</v>
      </c>
      <c r="H87" s="52">
        <f>'[2] Račun prihoda i rashoda'!H87</f>
        <v>95550</v>
      </c>
      <c r="I87" s="52">
        <f t="shared" si="9"/>
        <v>95550</v>
      </c>
      <c r="J87" s="52">
        <v>235667.95</v>
      </c>
      <c r="K87" s="53">
        <f t="shared" si="6"/>
        <v>62.49609014832469</v>
      </c>
      <c r="L87" s="53">
        <f t="shared" si="7"/>
        <v>246.64358974358979</v>
      </c>
    </row>
    <row r="88" spans="2:12" x14ac:dyDescent="0.25">
      <c r="B88" s="43"/>
      <c r="C88" s="43">
        <v>42</v>
      </c>
      <c r="D88" s="43"/>
      <c r="E88" s="43"/>
      <c r="F88" s="50" t="s">
        <v>98</v>
      </c>
      <c r="G88" s="54">
        <v>244430.48</v>
      </c>
      <c r="H88" s="54">
        <f>'[2] Račun prihoda i rashoda'!H88</f>
        <v>45550</v>
      </c>
      <c r="I88" s="54">
        <f t="shared" si="9"/>
        <v>45550</v>
      </c>
      <c r="J88" s="54">
        <v>29907.14</v>
      </c>
      <c r="K88" s="55">
        <f t="shared" si="6"/>
        <v>12.235438068116546</v>
      </c>
      <c r="L88" s="55">
        <f t="shared" si="7"/>
        <v>65.657826564215156</v>
      </c>
    </row>
    <row r="89" spans="2:12" x14ac:dyDescent="0.25">
      <c r="B89" s="43"/>
      <c r="C89" s="43"/>
      <c r="D89" s="43">
        <v>421</v>
      </c>
      <c r="E89" s="43"/>
      <c r="F89" s="50" t="s">
        <v>204</v>
      </c>
      <c r="G89" s="54">
        <v>100205</v>
      </c>
      <c r="H89" s="54">
        <f>'[2] Račun prihoda i rashoda'!H89</f>
        <v>0</v>
      </c>
      <c r="I89" s="54">
        <f t="shared" si="9"/>
        <v>0</v>
      </c>
      <c r="J89" s="54">
        <v>0</v>
      </c>
      <c r="K89" s="114">
        <f t="shared" si="6"/>
        <v>0</v>
      </c>
      <c r="L89" s="114" t="e">
        <f t="shared" si="7"/>
        <v>#DIV/0!</v>
      </c>
    </row>
    <row r="90" spans="2:12" x14ac:dyDescent="0.25">
      <c r="B90" s="43"/>
      <c r="C90" s="43"/>
      <c r="D90" s="43"/>
      <c r="E90" s="43">
        <v>4212</v>
      </c>
      <c r="F90" s="50" t="s">
        <v>206</v>
      </c>
      <c r="G90" s="54">
        <v>100205</v>
      </c>
      <c r="H90" s="54">
        <f>'[2] Račun prihoda i rashoda'!H90</f>
        <v>0</v>
      </c>
      <c r="I90" s="54">
        <f t="shared" si="9"/>
        <v>0</v>
      </c>
      <c r="J90" s="54">
        <v>0</v>
      </c>
      <c r="K90" s="114">
        <f t="shared" si="6"/>
        <v>0</v>
      </c>
      <c r="L90" s="114" t="e">
        <f t="shared" si="7"/>
        <v>#DIV/0!</v>
      </c>
    </row>
    <row r="91" spans="2:12" x14ac:dyDescent="0.25">
      <c r="B91" s="43"/>
      <c r="C91" s="43"/>
      <c r="D91" s="45">
        <v>422</v>
      </c>
      <c r="E91" s="45"/>
      <c r="F91" s="95" t="s">
        <v>99</v>
      </c>
      <c r="G91" s="54">
        <v>124981.45</v>
      </c>
      <c r="H91" s="54">
        <f>'[2] Račun prihoda i rashoda'!H91</f>
        <v>45500</v>
      </c>
      <c r="I91" s="54">
        <f t="shared" si="9"/>
        <v>45500</v>
      </c>
      <c r="J91" s="54">
        <v>29907.14</v>
      </c>
      <c r="K91" s="115">
        <f t="shared" si="6"/>
        <v>23.929263102644434</v>
      </c>
      <c r="L91" s="114">
        <f t="shared" si="7"/>
        <v>65.729978021978013</v>
      </c>
    </row>
    <row r="92" spans="2:12" x14ac:dyDescent="0.25">
      <c r="B92" s="43"/>
      <c r="C92" s="43"/>
      <c r="D92" s="45"/>
      <c r="E92" s="45">
        <v>4221</v>
      </c>
      <c r="F92" s="95" t="s">
        <v>100</v>
      </c>
      <c r="G92" s="54">
        <v>3871.76</v>
      </c>
      <c r="H92" s="54">
        <f>'[2] Račun prihoda i rashoda'!H92</f>
        <v>7000</v>
      </c>
      <c r="I92" s="54">
        <f t="shared" si="9"/>
        <v>7000</v>
      </c>
      <c r="J92" s="54">
        <v>1523.89</v>
      </c>
      <c r="K92" s="115">
        <f t="shared" si="6"/>
        <v>39.359102836952701</v>
      </c>
      <c r="L92" s="115">
        <f t="shared" si="7"/>
        <v>21.769857142857145</v>
      </c>
    </row>
    <row r="93" spans="2:12" x14ac:dyDescent="0.25">
      <c r="B93" s="43"/>
      <c r="C93" s="43"/>
      <c r="D93" s="45"/>
      <c r="E93" s="45">
        <v>4222</v>
      </c>
      <c r="F93" s="95" t="s">
        <v>101</v>
      </c>
      <c r="G93" s="54">
        <f t="shared" si="10"/>
        <v>0</v>
      </c>
      <c r="H93" s="54">
        <f>'[2] Račun prihoda i rashoda'!H93</f>
        <v>300</v>
      </c>
      <c r="I93" s="54">
        <f t="shared" si="9"/>
        <v>300</v>
      </c>
      <c r="J93" s="54">
        <v>0</v>
      </c>
      <c r="K93" s="115" t="e">
        <f t="shared" si="6"/>
        <v>#DIV/0!</v>
      </c>
      <c r="L93" s="115">
        <f t="shared" si="7"/>
        <v>0</v>
      </c>
    </row>
    <row r="94" spans="2:12" x14ac:dyDescent="0.25">
      <c r="B94" s="40"/>
      <c r="C94" s="40"/>
      <c r="D94" s="40"/>
      <c r="E94" s="45">
        <v>4223</v>
      </c>
      <c r="F94" s="40" t="s">
        <v>102</v>
      </c>
      <c r="G94" s="54">
        <v>9871</v>
      </c>
      <c r="H94" s="54">
        <f>'[2] Račun prihoda i rashoda'!H94</f>
        <v>7000</v>
      </c>
      <c r="I94" s="54">
        <f t="shared" si="9"/>
        <v>7000</v>
      </c>
      <c r="J94" s="54">
        <v>0</v>
      </c>
      <c r="K94" s="115">
        <f t="shared" si="6"/>
        <v>0</v>
      </c>
      <c r="L94" s="115">
        <f t="shared" si="7"/>
        <v>0</v>
      </c>
    </row>
    <row r="95" spans="2:12" x14ac:dyDescent="0.25">
      <c r="B95" s="40"/>
      <c r="C95" s="40"/>
      <c r="D95" s="40"/>
      <c r="E95" s="45">
        <v>4224</v>
      </c>
      <c r="F95" s="40" t="s">
        <v>222</v>
      </c>
      <c r="G95" s="54">
        <v>758.1</v>
      </c>
      <c r="H95" s="54">
        <v>0</v>
      </c>
      <c r="I95" s="54">
        <v>0</v>
      </c>
      <c r="J95" s="54">
        <v>0</v>
      </c>
      <c r="K95" s="115">
        <f t="shared" si="6"/>
        <v>0</v>
      </c>
      <c r="L95" s="115"/>
    </row>
    <row r="96" spans="2:12" x14ac:dyDescent="0.25">
      <c r="B96" s="40"/>
      <c r="C96" s="40"/>
      <c r="D96" s="40"/>
      <c r="E96" s="45">
        <v>4225</v>
      </c>
      <c r="F96" s="40" t="s">
        <v>103</v>
      </c>
      <c r="G96" s="54">
        <f t="shared" si="10"/>
        <v>0</v>
      </c>
      <c r="H96" s="54">
        <f>'[2] Račun prihoda i rashoda'!H95</f>
        <v>750</v>
      </c>
      <c r="I96" s="54">
        <f t="shared" si="9"/>
        <v>750</v>
      </c>
      <c r="J96" s="54">
        <v>0</v>
      </c>
      <c r="K96" s="115" t="e">
        <f t="shared" si="6"/>
        <v>#DIV/0!</v>
      </c>
      <c r="L96" s="115">
        <f t="shared" si="7"/>
        <v>0</v>
      </c>
    </row>
    <row r="97" spans="2:12" x14ac:dyDescent="0.25">
      <c r="B97" s="40"/>
      <c r="C97" s="40"/>
      <c r="D97" s="40"/>
      <c r="E97" s="45">
        <v>4226</v>
      </c>
      <c r="F97" s="40" t="s">
        <v>104</v>
      </c>
      <c r="G97" s="54">
        <f t="shared" si="10"/>
        <v>0</v>
      </c>
      <c r="H97" s="54">
        <f>'[2] Račun prihoda i rashoda'!H96</f>
        <v>500</v>
      </c>
      <c r="I97" s="54">
        <f t="shared" si="9"/>
        <v>500</v>
      </c>
      <c r="J97" s="54">
        <v>0</v>
      </c>
      <c r="K97" s="115" t="e">
        <f t="shared" si="6"/>
        <v>#DIV/0!</v>
      </c>
      <c r="L97" s="115">
        <f t="shared" si="7"/>
        <v>0</v>
      </c>
    </row>
    <row r="98" spans="2:12" x14ac:dyDescent="0.25">
      <c r="B98" s="40"/>
      <c r="C98" s="40"/>
      <c r="D98" s="40"/>
      <c r="E98" s="45">
        <v>4227</v>
      </c>
      <c r="F98" s="40" t="s">
        <v>105</v>
      </c>
      <c r="G98" s="54">
        <v>110480.59</v>
      </c>
      <c r="H98" s="54">
        <f>'[2] Račun prihoda i rashoda'!H97</f>
        <v>0</v>
      </c>
      <c r="I98" s="54">
        <f t="shared" si="9"/>
        <v>0</v>
      </c>
      <c r="J98" s="54">
        <v>28383.25</v>
      </c>
      <c r="K98" s="115">
        <f t="shared" si="6"/>
        <v>25.690711825488982</v>
      </c>
      <c r="L98" s="115" t="e">
        <f t="shared" si="7"/>
        <v>#DIV/0!</v>
      </c>
    </row>
    <row r="99" spans="2:12" x14ac:dyDescent="0.25">
      <c r="B99" s="40"/>
      <c r="C99" s="40"/>
      <c r="D99" s="45">
        <v>423</v>
      </c>
      <c r="E99" s="45"/>
      <c r="F99" s="40" t="s">
        <v>106</v>
      </c>
      <c r="G99" s="54">
        <v>19244.03</v>
      </c>
      <c r="H99" s="54">
        <v>0</v>
      </c>
      <c r="I99" s="54">
        <f t="shared" si="9"/>
        <v>0</v>
      </c>
      <c r="J99" s="54">
        <v>0</v>
      </c>
      <c r="K99" s="115">
        <f t="shared" si="6"/>
        <v>0</v>
      </c>
      <c r="L99" s="115" t="e">
        <f t="shared" si="7"/>
        <v>#DIV/0!</v>
      </c>
    </row>
    <row r="100" spans="2:12" x14ac:dyDescent="0.25">
      <c r="B100" s="40"/>
      <c r="C100" s="40"/>
      <c r="D100" s="40"/>
      <c r="E100" s="45">
        <v>4231</v>
      </c>
      <c r="F100" s="40" t="s">
        <v>107</v>
      </c>
      <c r="G100" s="54">
        <v>19244.03</v>
      </c>
      <c r="H100" s="54">
        <f>'[2] Račun prihoda i rashoda'!H99</f>
        <v>0</v>
      </c>
      <c r="I100" s="54">
        <f t="shared" si="9"/>
        <v>0</v>
      </c>
      <c r="J100" s="54">
        <v>0</v>
      </c>
      <c r="K100" s="115">
        <f t="shared" si="6"/>
        <v>0</v>
      </c>
      <c r="L100" s="115" t="e">
        <f t="shared" si="7"/>
        <v>#DIV/0!</v>
      </c>
    </row>
    <row r="101" spans="2:12" ht="15" customHeight="1" x14ac:dyDescent="0.25">
      <c r="B101" s="67"/>
      <c r="C101" s="45">
        <v>45</v>
      </c>
      <c r="D101" s="67"/>
      <c r="E101" s="67"/>
      <c r="F101" s="40" t="s">
        <v>108</v>
      </c>
      <c r="G101" s="54">
        <v>132661.82999999999</v>
      </c>
      <c r="H101" s="54">
        <v>50000</v>
      </c>
      <c r="I101" s="54">
        <f t="shared" si="9"/>
        <v>50000</v>
      </c>
      <c r="J101" s="54">
        <v>205760.81</v>
      </c>
      <c r="K101" s="115">
        <f t="shared" si="6"/>
        <v>155.10174252835199</v>
      </c>
      <c r="L101" s="114">
        <f t="shared" si="7"/>
        <v>411.52161999999998</v>
      </c>
    </row>
    <row r="102" spans="2:12" ht="36.75" customHeight="1" x14ac:dyDescent="0.25">
      <c r="B102" s="67"/>
      <c r="C102" s="67"/>
      <c r="D102" s="45">
        <v>451</v>
      </c>
      <c r="E102" s="67"/>
      <c r="F102" s="40" t="s">
        <v>109</v>
      </c>
      <c r="G102" s="54">
        <v>132661.82999999999</v>
      </c>
      <c r="H102" s="54">
        <f>'[2] Račun prihoda i rashoda'!H101</f>
        <v>50000</v>
      </c>
      <c r="I102" s="54">
        <f t="shared" si="9"/>
        <v>50000</v>
      </c>
      <c r="J102" s="54">
        <v>205760.81</v>
      </c>
      <c r="K102" s="115">
        <f t="shared" si="6"/>
        <v>155.10174252835199</v>
      </c>
      <c r="L102" s="114">
        <f t="shared" si="7"/>
        <v>411.52161999999998</v>
      </c>
    </row>
    <row r="103" spans="2:12" ht="28.5" customHeight="1" x14ac:dyDescent="0.25">
      <c r="B103" s="67"/>
      <c r="C103" s="67"/>
      <c r="D103" s="67"/>
      <c r="E103" s="45">
        <v>4511</v>
      </c>
      <c r="F103" s="40" t="s">
        <v>109</v>
      </c>
      <c r="G103" s="54">
        <v>132661.82999999999</v>
      </c>
      <c r="H103" s="54">
        <f>'[2] Račun prihoda i rashoda'!H102</f>
        <v>50000</v>
      </c>
      <c r="I103" s="54">
        <f t="shared" si="9"/>
        <v>50000</v>
      </c>
      <c r="J103" s="54">
        <v>205760.81</v>
      </c>
      <c r="K103" s="115">
        <f t="shared" si="6"/>
        <v>155.10174252835199</v>
      </c>
      <c r="L103" s="114">
        <f t="shared" si="7"/>
        <v>411.52161999999998</v>
      </c>
    </row>
    <row r="104" spans="2:12" ht="4.5" customHeight="1" x14ac:dyDescent="0.25">
      <c r="B104" s="51"/>
      <c r="C104" s="51"/>
      <c r="D104" s="51"/>
      <c r="E104" s="51"/>
      <c r="F104" s="51"/>
      <c r="G104" s="51"/>
      <c r="H104" s="118">
        <f>'[2] Račun prihoda i rashoda'!H103</f>
        <v>50000</v>
      </c>
      <c r="I104" s="51"/>
      <c r="J104" s="51"/>
      <c r="K104" s="51"/>
      <c r="L104" s="51"/>
    </row>
    <row r="105" spans="2:12" x14ac:dyDescent="0.25">
      <c r="H105" s="64"/>
    </row>
  </sheetData>
  <mergeCells count="6">
    <mergeCell ref="B39:F39"/>
    <mergeCell ref="B2:L2"/>
    <mergeCell ref="B4:L4"/>
    <mergeCell ref="B6:F6"/>
    <mergeCell ref="B7:F7"/>
    <mergeCell ref="B38:F38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65"/>
  <sheetViews>
    <sheetView topLeftCell="A23" workbookViewId="0">
      <selection activeCell="F32" sqref="F32"/>
    </sheetView>
  </sheetViews>
  <sheetFormatPr defaultColWidth="9" defaultRowHeight="15" x14ac:dyDescent="0.25"/>
  <cols>
    <col min="2" max="2" width="33.140625" customWidth="1"/>
    <col min="3" max="3" width="16.42578125" customWidth="1"/>
    <col min="4" max="4" width="16.85546875" customWidth="1"/>
    <col min="5" max="5" width="18.42578125" customWidth="1"/>
    <col min="6" max="6" width="21.42578125" customWidth="1"/>
    <col min="7" max="7" width="11.85546875" customWidth="1"/>
    <col min="8" max="8" width="11" customWidth="1"/>
    <col min="10" max="11" width="15.85546875" customWidth="1"/>
    <col min="12" max="12" width="12.5703125"/>
    <col min="13" max="13" width="10.140625" bestFit="1" customWidth="1"/>
    <col min="14" max="14" width="11.7109375" bestFit="1" customWidth="1"/>
  </cols>
  <sheetData>
    <row r="1" spans="2:8" ht="18" x14ac:dyDescent="0.25">
      <c r="B1" s="2"/>
      <c r="C1" s="2"/>
      <c r="D1" s="2"/>
      <c r="E1" s="2"/>
      <c r="F1" s="29"/>
      <c r="G1" s="29"/>
      <c r="H1" s="29"/>
    </row>
    <row r="2" spans="2:8" ht="15.75" x14ac:dyDescent="0.25">
      <c r="B2" s="152" t="s">
        <v>2</v>
      </c>
      <c r="C2" s="152"/>
      <c r="D2" s="152"/>
      <c r="E2" s="152"/>
      <c r="F2" s="152"/>
      <c r="G2" s="152"/>
      <c r="H2" s="152"/>
    </row>
    <row r="3" spans="2:8" ht="15.75" x14ac:dyDescent="0.25">
      <c r="B3" s="3"/>
      <c r="C3" s="3"/>
      <c r="D3" s="3"/>
      <c r="E3" s="3"/>
      <c r="F3" s="3"/>
      <c r="G3" s="3"/>
      <c r="H3" s="3"/>
    </row>
    <row r="4" spans="2:8" ht="15.75" customHeight="1" x14ac:dyDescent="0.25">
      <c r="B4" s="152" t="s">
        <v>110</v>
      </c>
      <c r="C4" s="152"/>
      <c r="D4" s="152"/>
      <c r="E4" s="152"/>
      <c r="F4" s="152"/>
      <c r="G4" s="152"/>
      <c r="H4" s="152"/>
    </row>
    <row r="5" spans="2:8" ht="18" x14ac:dyDescent="0.25">
      <c r="B5" s="2"/>
      <c r="C5" s="2"/>
      <c r="D5" s="2"/>
      <c r="E5" s="2"/>
      <c r="F5" s="29"/>
      <c r="G5" s="29"/>
      <c r="H5" s="29"/>
    </row>
    <row r="6" spans="2:8" ht="39.75" customHeight="1" x14ac:dyDescent="0.25">
      <c r="B6" s="5" t="s">
        <v>3</v>
      </c>
      <c r="C6" s="5" t="s">
        <v>212</v>
      </c>
      <c r="D6" s="5" t="s">
        <v>219</v>
      </c>
      <c r="E6" s="5" t="s">
        <v>216</v>
      </c>
      <c r="F6" s="5" t="s">
        <v>220</v>
      </c>
      <c r="G6" s="5" t="s">
        <v>5</v>
      </c>
      <c r="H6" s="5" t="s">
        <v>5</v>
      </c>
    </row>
    <row r="7" spans="2:8" x14ac:dyDescent="0.25">
      <c r="B7" s="5">
        <v>1</v>
      </c>
      <c r="C7" s="7">
        <v>2</v>
      </c>
      <c r="D7" s="7">
        <v>3</v>
      </c>
      <c r="E7" s="7">
        <v>4</v>
      </c>
      <c r="F7" s="7">
        <v>5</v>
      </c>
      <c r="G7" s="7" t="s">
        <v>6</v>
      </c>
      <c r="H7" s="7" t="s">
        <v>7</v>
      </c>
    </row>
    <row r="8" spans="2:8" x14ac:dyDescent="0.25">
      <c r="B8" s="38" t="s">
        <v>111</v>
      </c>
      <c r="C8" s="57">
        <f>C9+C13+C17+C22+C28</f>
        <v>8103793.8800000008</v>
      </c>
      <c r="D8" s="58">
        <f>'[2]Rashodi prema izvorima finan'!D8</f>
        <v>8282788</v>
      </c>
      <c r="E8" s="58">
        <v>8253788</v>
      </c>
      <c r="F8" s="58">
        <f>F9+F13+F17+F22+F28</f>
        <v>8923719.9800000004</v>
      </c>
      <c r="G8" s="56">
        <f>F8/C8*100</f>
        <v>110.11780546422287</v>
      </c>
      <c r="H8" s="116">
        <f>F8/E8*100</f>
        <v>108.11666085923216</v>
      </c>
    </row>
    <row r="9" spans="2:8" x14ac:dyDescent="0.25">
      <c r="B9" s="38" t="s">
        <v>112</v>
      </c>
      <c r="C9" s="120">
        <v>7287489.9500000002</v>
      </c>
      <c r="D9" s="121">
        <f>'[2]Rashodi prema izvorima finan'!D9</f>
        <v>8042849</v>
      </c>
      <c r="E9" s="121">
        <v>8013849</v>
      </c>
      <c r="F9" s="120">
        <v>8220395.9400000004</v>
      </c>
      <c r="G9" s="122">
        <f>F9/C9*100</f>
        <v>112.80147206240744</v>
      </c>
      <c r="H9" s="123">
        <f t="shared" ref="H9:H10" si="0">F9/E9*100</f>
        <v>102.57737499171746</v>
      </c>
    </row>
    <row r="10" spans="2:8" x14ac:dyDescent="0.25">
      <c r="B10" s="124" t="s">
        <v>113</v>
      </c>
      <c r="C10" s="120">
        <v>7287489.9500000002</v>
      </c>
      <c r="D10" s="120">
        <f>'[2]Rashodi prema izvorima finan'!D10</f>
        <v>8042849</v>
      </c>
      <c r="E10" s="120">
        <v>8013849</v>
      </c>
      <c r="F10" s="120">
        <v>8220395.9400000004</v>
      </c>
      <c r="G10" s="122">
        <f>F10/C10*100</f>
        <v>112.80147206240744</v>
      </c>
      <c r="H10" s="123">
        <f t="shared" si="0"/>
        <v>102.57737499171746</v>
      </c>
    </row>
    <row r="11" spans="2:8" ht="27.75" customHeight="1" x14ac:dyDescent="0.25">
      <c r="B11" s="41" t="s">
        <v>114</v>
      </c>
      <c r="C11" s="60">
        <v>7287489.9500000002</v>
      </c>
      <c r="D11" s="60">
        <f>'[2]Rashodi prema izvorima finan'!D11</f>
        <v>8042849</v>
      </c>
      <c r="E11" s="66">
        <v>8013849</v>
      </c>
      <c r="F11" s="60">
        <v>8220395.9400000004</v>
      </c>
      <c r="G11" s="56">
        <f t="shared" ref="G11:G20" si="1">F11/C11*100</f>
        <v>112.80147206240744</v>
      </c>
      <c r="H11" s="116">
        <f t="shared" ref="H11:H19" si="2">F11/E11*100</f>
        <v>102.57737499171746</v>
      </c>
    </row>
    <row r="12" spans="2:8" x14ac:dyDescent="0.25">
      <c r="B12" s="41"/>
      <c r="C12" s="60"/>
      <c r="D12" s="60"/>
      <c r="E12" s="66"/>
      <c r="F12" s="60"/>
      <c r="G12" s="56"/>
      <c r="H12" s="116"/>
    </row>
    <row r="13" spans="2:8" x14ac:dyDescent="0.25">
      <c r="B13" s="38" t="s">
        <v>116</v>
      </c>
      <c r="C13" s="121">
        <v>23860.04</v>
      </c>
      <c r="D13" s="121">
        <f>'[2]Rashodi prema izvorima finan'!D15</f>
        <v>20378</v>
      </c>
      <c r="E13" s="121">
        <f t="shared" ref="E13:E35" si="3">D13</f>
        <v>20378</v>
      </c>
      <c r="F13" s="121">
        <v>24797.040000000001</v>
      </c>
      <c r="G13" s="122">
        <f t="shared" si="1"/>
        <v>103.92706801832688</v>
      </c>
      <c r="H13" s="123">
        <f t="shared" si="2"/>
        <v>121.68534694278144</v>
      </c>
    </row>
    <row r="14" spans="2:8" x14ac:dyDescent="0.25">
      <c r="B14" s="59" t="s">
        <v>117</v>
      </c>
      <c r="C14" s="61">
        <v>23860.04</v>
      </c>
      <c r="D14" s="61">
        <f>'[2]Rashodi prema izvorima finan'!D16</f>
        <v>20378</v>
      </c>
      <c r="E14" s="61">
        <f t="shared" si="3"/>
        <v>20378</v>
      </c>
      <c r="F14" s="61">
        <v>24797.040000000001</v>
      </c>
      <c r="G14" s="56">
        <f t="shared" si="1"/>
        <v>103.92706801832688</v>
      </c>
      <c r="H14" s="116">
        <f t="shared" si="2"/>
        <v>121.68534694278144</v>
      </c>
    </row>
    <row r="15" spans="2:8" x14ac:dyDescent="0.25">
      <c r="B15" s="96" t="s">
        <v>118</v>
      </c>
      <c r="C15" s="61">
        <v>23860.04</v>
      </c>
      <c r="D15" s="61">
        <f>'[2]Rashodi prema izvorima finan'!D17</f>
        <v>20378</v>
      </c>
      <c r="E15" s="61">
        <f t="shared" si="3"/>
        <v>20378</v>
      </c>
      <c r="F15" s="61">
        <v>24797.040000000001</v>
      </c>
      <c r="G15" s="56">
        <f t="shared" si="1"/>
        <v>103.92706801832688</v>
      </c>
      <c r="H15" s="116">
        <f t="shared" si="2"/>
        <v>121.68534694278144</v>
      </c>
    </row>
    <row r="16" spans="2:8" x14ac:dyDescent="0.25">
      <c r="B16" s="41"/>
      <c r="C16" s="61">
        <f t="shared" ref="C16:C27" si="4">F16</f>
        <v>0</v>
      </c>
      <c r="D16" s="61"/>
      <c r="E16" s="61"/>
      <c r="F16" s="61"/>
      <c r="G16" s="56"/>
      <c r="H16" s="116"/>
    </row>
    <row r="17" spans="2:11" x14ac:dyDescent="0.25">
      <c r="B17" s="38" t="s">
        <v>119</v>
      </c>
      <c r="C17" s="121">
        <f>C19+C20</f>
        <v>45167.619999999995</v>
      </c>
      <c r="D17" s="121">
        <f>'[2]Rashodi prema izvorima finan'!D19</f>
        <v>4200</v>
      </c>
      <c r="E17" s="121">
        <f t="shared" si="3"/>
        <v>4200</v>
      </c>
      <c r="F17" s="121">
        <v>23544.25</v>
      </c>
      <c r="G17" s="122">
        <f t="shared" si="1"/>
        <v>52.126390542605527</v>
      </c>
      <c r="H17" s="123">
        <f t="shared" si="2"/>
        <v>560.57738095238096</v>
      </c>
      <c r="J17" s="62"/>
      <c r="K17" s="62"/>
    </row>
    <row r="18" spans="2:11" x14ac:dyDescent="0.25">
      <c r="B18" s="125" t="s">
        <v>120</v>
      </c>
      <c r="C18" s="121">
        <v>45167.62</v>
      </c>
      <c r="D18" s="121">
        <f>'[2]Rashodi prema izvorima finan'!D20</f>
        <v>4200</v>
      </c>
      <c r="E18" s="121">
        <f t="shared" si="3"/>
        <v>4200</v>
      </c>
      <c r="F18" s="121">
        <v>23544.25</v>
      </c>
      <c r="G18" s="122">
        <f t="shared" si="1"/>
        <v>52.126390542605513</v>
      </c>
      <c r="H18" s="123">
        <f t="shared" si="2"/>
        <v>560.57738095238096</v>
      </c>
      <c r="J18" s="63"/>
    </row>
    <row r="19" spans="2:11" ht="25.5" x14ac:dyDescent="0.25">
      <c r="B19" s="96" t="s">
        <v>121</v>
      </c>
      <c r="C19" s="61">
        <v>4316.78</v>
      </c>
      <c r="D19" s="61">
        <f>'[2]Rashodi prema izvorima finan'!D21</f>
        <v>4200</v>
      </c>
      <c r="E19" s="61">
        <f t="shared" si="3"/>
        <v>4200</v>
      </c>
      <c r="F19" s="61">
        <v>3493.11</v>
      </c>
      <c r="G19" s="56">
        <f t="shared" si="1"/>
        <v>80.919342658185045</v>
      </c>
      <c r="H19" s="116">
        <f t="shared" si="2"/>
        <v>83.169285714285706</v>
      </c>
    </row>
    <row r="20" spans="2:11" ht="25.5" x14ac:dyDescent="0.25">
      <c r="B20" s="96" t="s">
        <v>122</v>
      </c>
      <c r="C20" s="61">
        <v>40850.839999999997</v>
      </c>
      <c r="D20" s="61">
        <f>'[2]Rashodi prema izvorima finan'!D22</f>
        <v>0</v>
      </c>
      <c r="E20" s="61">
        <f t="shared" si="3"/>
        <v>0</v>
      </c>
      <c r="F20" s="61">
        <v>20051.14</v>
      </c>
      <c r="G20" s="56">
        <f t="shared" si="1"/>
        <v>49.08378872992575</v>
      </c>
      <c r="H20" s="116" t="e">
        <f>F20/E20*100</f>
        <v>#DIV/0!</v>
      </c>
    </row>
    <row r="21" spans="2:11" x14ac:dyDescent="0.25">
      <c r="B21" s="41"/>
      <c r="C21" s="61"/>
      <c r="D21" s="61"/>
      <c r="E21" s="61"/>
      <c r="F21" s="61"/>
      <c r="G21" s="56"/>
      <c r="H21" s="116"/>
    </row>
    <row r="22" spans="2:11" x14ac:dyDescent="0.25">
      <c r="B22" s="126" t="s">
        <v>123</v>
      </c>
      <c r="C22" s="121">
        <f>C23+C25</f>
        <v>372358.32</v>
      </c>
      <c r="D22" s="121">
        <f>'[2]Rashodi prema izvorima finan'!D24</f>
        <v>54811</v>
      </c>
      <c r="E22" s="121">
        <f t="shared" si="3"/>
        <v>54811</v>
      </c>
      <c r="F22" s="121">
        <f>F25</f>
        <v>459168.98</v>
      </c>
      <c r="G22" s="121"/>
      <c r="H22" s="123">
        <f t="shared" ref="H22" si="5">F22/E22*100</f>
        <v>837.73144076918857</v>
      </c>
    </row>
    <row r="23" spans="2:11" x14ac:dyDescent="0.25">
      <c r="B23" s="125" t="s">
        <v>124</v>
      </c>
      <c r="C23" s="121">
        <v>23589.84</v>
      </c>
      <c r="D23" s="121">
        <f>'[2]Rashodi prema izvorima finan'!D25</f>
        <v>54811</v>
      </c>
      <c r="E23" s="121">
        <f t="shared" si="3"/>
        <v>54811</v>
      </c>
      <c r="F23" s="121">
        <v>0</v>
      </c>
      <c r="G23" s="121">
        <f>F23/C23*100</f>
        <v>0</v>
      </c>
      <c r="H23" s="121">
        <f t="shared" ref="H23:H30" si="6">F23/E23*100</f>
        <v>0</v>
      </c>
    </row>
    <row r="24" spans="2:11" ht="25.5" x14ac:dyDescent="0.25">
      <c r="B24" s="41" t="s">
        <v>122</v>
      </c>
      <c r="C24" s="61">
        <v>23589.84</v>
      </c>
      <c r="D24" s="61">
        <f>'[2]Rashodi prema izvorima finan'!D26</f>
        <v>54811</v>
      </c>
      <c r="E24" s="61">
        <f t="shared" si="3"/>
        <v>54811</v>
      </c>
      <c r="F24" s="61">
        <v>0</v>
      </c>
      <c r="G24" s="61">
        <f>F24/C24*100</f>
        <v>0</v>
      </c>
      <c r="H24" s="61">
        <f t="shared" si="6"/>
        <v>0</v>
      </c>
    </row>
    <row r="25" spans="2:11" ht="25.5" x14ac:dyDescent="0.25">
      <c r="B25" s="59" t="s">
        <v>125</v>
      </c>
      <c r="C25" s="61">
        <v>348768.48</v>
      </c>
      <c r="D25" s="61">
        <f>'[2]Rashodi prema izvorima finan'!D29</f>
        <v>0</v>
      </c>
      <c r="E25" s="61">
        <f t="shared" si="3"/>
        <v>0</v>
      </c>
      <c r="F25" s="61">
        <v>459168.98</v>
      </c>
      <c r="G25" s="61">
        <f t="shared" ref="G25:G26" si="7">F25/C25*100</f>
        <v>131.65438000589961</v>
      </c>
      <c r="H25" s="61" t="e">
        <f t="shared" si="6"/>
        <v>#DIV/0!</v>
      </c>
    </row>
    <row r="26" spans="2:11" ht="25.5" x14ac:dyDescent="0.25">
      <c r="B26" s="41" t="s">
        <v>114</v>
      </c>
      <c r="C26" s="61">
        <v>348768.48</v>
      </c>
      <c r="D26" s="61">
        <f>'[2]Rashodi prema izvorima finan'!D30</f>
        <v>0</v>
      </c>
      <c r="E26" s="61">
        <f t="shared" si="3"/>
        <v>0</v>
      </c>
      <c r="F26" s="61">
        <v>459168.98</v>
      </c>
      <c r="G26" s="61">
        <f t="shared" si="7"/>
        <v>131.65438000589961</v>
      </c>
      <c r="H26" s="61" t="e">
        <f t="shared" si="6"/>
        <v>#DIV/0!</v>
      </c>
    </row>
    <row r="27" spans="2:11" x14ac:dyDescent="0.25">
      <c r="B27" s="41"/>
      <c r="C27" s="61">
        <f t="shared" si="4"/>
        <v>0</v>
      </c>
      <c r="D27" s="61"/>
      <c r="E27" s="61"/>
      <c r="F27" s="61"/>
      <c r="G27" s="61"/>
      <c r="H27" s="61"/>
    </row>
    <row r="28" spans="2:11" x14ac:dyDescent="0.25">
      <c r="B28" s="126" t="s">
        <v>126</v>
      </c>
      <c r="C28" s="121">
        <v>374917.95</v>
      </c>
      <c r="D28" s="121">
        <f>'[2]Rashodi prema izvorima finan'!D32</f>
        <v>160550</v>
      </c>
      <c r="E28" s="121">
        <f t="shared" si="3"/>
        <v>160550</v>
      </c>
      <c r="F28" s="121">
        <v>195813.77</v>
      </c>
      <c r="G28" s="121">
        <f t="shared" ref="G28:G30" si="8">F28/C28*100</f>
        <v>52.228432914455013</v>
      </c>
      <c r="H28" s="121">
        <f t="shared" si="6"/>
        <v>121.96435378386794</v>
      </c>
      <c r="K28" s="62"/>
    </row>
    <row r="29" spans="2:11" x14ac:dyDescent="0.25">
      <c r="B29" s="59" t="s">
        <v>127</v>
      </c>
      <c r="C29" s="61">
        <v>374917.95</v>
      </c>
      <c r="D29" s="61">
        <f>'[2]Rashodi prema izvorima finan'!D33</f>
        <v>160550</v>
      </c>
      <c r="E29" s="61">
        <f t="shared" si="3"/>
        <v>160550</v>
      </c>
      <c r="F29" s="61">
        <v>195813.77</v>
      </c>
      <c r="G29" s="61">
        <f t="shared" si="8"/>
        <v>52.228432914455013</v>
      </c>
      <c r="H29" s="61">
        <f t="shared" si="6"/>
        <v>121.96435378386794</v>
      </c>
    </row>
    <row r="30" spans="2:11" x14ac:dyDescent="0.25">
      <c r="B30" s="41" t="s">
        <v>118</v>
      </c>
      <c r="C30" s="61">
        <v>374917.95</v>
      </c>
      <c r="D30" s="61">
        <f>'[2]Rashodi prema izvorima finan'!D34</f>
        <v>160550</v>
      </c>
      <c r="E30" s="61">
        <f t="shared" si="3"/>
        <v>160550</v>
      </c>
      <c r="F30" s="61">
        <v>195813.77</v>
      </c>
      <c r="G30" s="61">
        <f t="shared" si="8"/>
        <v>52.228432914455013</v>
      </c>
      <c r="H30" s="61">
        <f t="shared" si="6"/>
        <v>121.96435378386794</v>
      </c>
    </row>
    <row r="31" spans="2:11" x14ac:dyDescent="0.25">
      <c r="B31" s="41"/>
      <c r="C31" s="32"/>
      <c r="D31" s="32"/>
      <c r="E31" s="39"/>
      <c r="F31" s="40"/>
      <c r="G31" s="40"/>
      <c r="H31" s="117"/>
    </row>
    <row r="32" spans="2:11" ht="15.75" customHeight="1" x14ac:dyDescent="0.25">
      <c r="B32" s="38" t="s">
        <v>55</v>
      </c>
      <c r="C32" s="52">
        <f>C33+C42+C46+C51+C59</f>
        <v>7995955.120000001</v>
      </c>
      <c r="D32" s="52">
        <f>'[2]Rashodi prema izvorima finan'!D36</f>
        <v>8242788</v>
      </c>
      <c r="E32" s="52">
        <f>E33+E42+E46+E51+E59</f>
        <v>8213788</v>
      </c>
      <c r="F32" s="52">
        <f>F33+F42+F46+F51+F59</f>
        <v>9523690.6199999992</v>
      </c>
      <c r="G32" s="58">
        <f>F32/C32*100</f>
        <v>119.1063541137034</v>
      </c>
      <c r="H32" s="58">
        <f>F32/E32*100</f>
        <v>115.94760687760628</v>
      </c>
      <c r="J32" s="64"/>
    </row>
    <row r="33" spans="2:12" ht="15.75" customHeight="1" x14ac:dyDescent="0.25">
      <c r="B33" s="126" t="s">
        <v>128</v>
      </c>
      <c r="C33" s="111">
        <v>7287489.9500000002</v>
      </c>
      <c r="D33" s="111">
        <f>'[2]Rashodi prema izvorima finan'!D37</f>
        <v>8042849</v>
      </c>
      <c r="E33" s="111">
        <v>8013849</v>
      </c>
      <c r="F33" s="111">
        <v>8796612.6300000008</v>
      </c>
      <c r="G33" s="121">
        <f>F33/C33*100</f>
        <v>120.70840152582304</v>
      </c>
      <c r="H33" s="121">
        <f>F33/E33*100</f>
        <v>109.7676363754795</v>
      </c>
      <c r="J33" s="64"/>
    </row>
    <row r="34" spans="2:12" x14ac:dyDescent="0.25">
      <c r="B34" s="128" t="s">
        <v>113</v>
      </c>
      <c r="C34" s="111">
        <f>C35+C36+C37+C38+C39+C40</f>
        <v>7287489.9500000002</v>
      </c>
      <c r="D34" s="111">
        <f>'[2]Rashodi prema izvorima finan'!D38</f>
        <v>8042849</v>
      </c>
      <c r="E34" s="111">
        <v>8013849</v>
      </c>
      <c r="F34" s="111">
        <v>8796612.6300000008</v>
      </c>
      <c r="G34" s="121">
        <f>F34/C34*100</f>
        <v>120.70840152582304</v>
      </c>
      <c r="H34" s="121">
        <f>F34/E34*100</f>
        <v>109.7676363754795</v>
      </c>
      <c r="J34" s="64"/>
    </row>
    <row r="35" spans="2:12" x14ac:dyDescent="0.25">
      <c r="B35" s="96" t="s">
        <v>129</v>
      </c>
      <c r="C35" s="54">
        <v>5640284.7999999998</v>
      </c>
      <c r="D35" s="54">
        <f>'[2]Rashodi prema izvorima finan'!D39</f>
        <v>6230334</v>
      </c>
      <c r="E35" s="54">
        <f t="shared" si="3"/>
        <v>6230334</v>
      </c>
      <c r="F35" s="54">
        <v>7010976.3700000001</v>
      </c>
      <c r="G35" s="61">
        <f t="shared" ref="G35:G65" si="9">F35/C35*100</f>
        <v>124.30181486580251</v>
      </c>
      <c r="H35" s="61">
        <f t="shared" ref="H35:H65" si="10">F35/E35*100</f>
        <v>112.52970338347832</v>
      </c>
      <c r="J35" s="64"/>
      <c r="L35" s="64"/>
    </row>
    <row r="36" spans="2:12" x14ac:dyDescent="0.25">
      <c r="B36" s="96" t="s">
        <v>130</v>
      </c>
      <c r="C36" s="54">
        <v>1411016.67</v>
      </c>
      <c r="D36" s="54">
        <f>'[2]Rashodi prema izvorima finan'!D40</f>
        <v>1723382</v>
      </c>
      <c r="E36" s="54">
        <v>1694382</v>
      </c>
      <c r="F36" s="54">
        <v>1591912.51</v>
      </c>
      <c r="G36" s="61">
        <f t="shared" si="9"/>
        <v>112.82024825404793</v>
      </c>
      <c r="H36" s="61">
        <f t="shared" si="10"/>
        <v>93.952397393267873</v>
      </c>
      <c r="J36" s="64"/>
    </row>
    <row r="37" spans="2:12" x14ac:dyDescent="0.25">
      <c r="B37" s="96" t="s">
        <v>131</v>
      </c>
      <c r="C37" s="54">
        <v>3258.82</v>
      </c>
      <c r="D37" s="54">
        <f>'[2]Rashodi prema izvorima finan'!D41</f>
        <v>3633</v>
      </c>
      <c r="E37" s="54">
        <f t="shared" ref="E37:E54" si="11">D37</f>
        <v>3633</v>
      </c>
      <c r="F37" s="54">
        <v>3100.95</v>
      </c>
      <c r="G37" s="61">
        <f t="shared" si="9"/>
        <v>95.155608471778123</v>
      </c>
      <c r="H37" s="61">
        <f t="shared" si="10"/>
        <v>85.355078447563997</v>
      </c>
      <c r="J37" s="64"/>
    </row>
    <row r="38" spans="2:12" ht="38.25" x14ac:dyDescent="0.25">
      <c r="B38" s="96" t="s">
        <v>132</v>
      </c>
      <c r="C38" s="54">
        <v>81620.53</v>
      </c>
      <c r="D38" s="54">
        <f>'[2]Rashodi prema izvorima finan'!D42</f>
        <v>85500</v>
      </c>
      <c r="E38" s="54">
        <f t="shared" si="11"/>
        <v>85500</v>
      </c>
      <c r="F38" s="54">
        <v>84140.800000000003</v>
      </c>
      <c r="G38" s="61">
        <f t="shared" si="9"/>
        <v>103.08778930987094</v>
      </c>
      <c r="H38" s="61">
        <f t="shared" si="10"/>
        <v>98.410292397660825</v>
      </c>
      <c r="J38" s="64"/>
      <c r="K38" s="64"/>
    </row>
    <row r="39" spans="2:12" ht="30" customHeight="1" x14ac:dyDescent="0.25">
      <c r="B39" s="96" t="s">
        <v>133</v>
      </c>
      <c r="C39" s="54">
        <v>107118.63</v>
      </c>
      <c r="D39" s="54">
        <f>'[2]Rashodi prema izvorima finan'!D43</f>
        <v>0</v>
      </c>
      <c r="E39" s="54">
        <f t="shared" si="11"/>
        <v>0</v>
      </c>
      <c r="F39" s="54">
        <v>0</v>
      </c>
      <c r="G39" s="61">
        <f t="shared" si="9"/>
        <v>0</v>
      </c>
      <c r="H39" s="61" t="e">
        <f t="shared" si="10"/>
        <v>#DIV/0!</v>
      </c>
      <c r="J39" s="64"/>
    </row>
    <row r="40" spans="2:12" ht="25.5" x14ac:dyDescent="0.25">
      <c r="B40" s="96" t="s">
        <v>134</v>
      </c>
      <c r="C40" s="54">
        <v>44190.5</v>
      </c>
      <c r="D40" s="54">
        <f>'[2]Rashodi prema izvorima finan'!D44</f>
        <v>0</v>
      </c>
      <c r="E40" s="54">
        <f t="shared" si="11"/>
        <v>0</v>
      </c>
      <c r="F40" s="54">
        <v>106482</v>
      </c>
      <c r="G40" s="61">
        <f t="shared" si="9"/>
        <v>240.96129258551048</v>
      </c>
      <c r="H40" s="61" t="e">
        <f t="shared" si="10"/>
        <v>#DIV/0!</v>
      </c>
      <c r="J40" s="64"/>
    </row>
    <row r="41" spans="2:12" x14ac:dyDescent="0.25">
      <c r="B41" s="41"/>
      <c r="C41" s="54"/>
      <c r="D41" s="32"/>
      <c r="E41" s="32"/>
      <c r="F41" s="54"/>
      <c r="G41" s="61"/>
      <c r="H41" s="61"/>
    </row>
    <row r="42" spans="2:12" x14ac:dyDescent="0.25">
      <c r="B42" s="126" t="s">
        <v>137</v>
      </c>
      <c r="C42" s="111">
        <v>23860.04</v>
      </c>
      <c r="D42" s="111">
        <f>'[2]Rashodi prema izvorima finan'!D51</f>
        <v>20378</v>
      </c>
      <c r="E42" s="111">
        <f t="shared" si="11"/>
        <v>20378</v>
      </c>
      <c r="F42" s="111">
        <v>24797.040000000001</v>
      </c>
      <c r="G42" s="121">
        <f t="shared" si="9"/>
        <v>103.92706801832688</v>
      </c>
      <c r="H42" s="121">
        <f t="shared" si="10"/>
        <v>121.68534694278144</v>
      </c>
    </row>
    <row r="43" spans="2:12" x14ac:dyDescent="0.25">
      <c r="B43" s="128" t="s">
        <v>117</v>
      </c>
      <c r="C43" s="111">
        <v>23860.04</v>
      </c>
      <c r="D43" s="111">
        <f>'[2]Rashodi prema izvorima finan'!D52</f>
        <v>20378</v>
      </c>
      <c r="E43" s="111">
        <f t="shared" si="11"/>
        <v>20378</v>
      </c>
      <c r="F43" s="111">
        <v>24797.040000000001</v>
      </c>
      <c r="G43" s="121">
        <f t="shared" si="9"/>
        <v>103.92706801832688</v>
      </c>
      <c r="H43" s="121">
        <f t="shared" si="10"/>
        <v>121.68534694278144</v>
      </c>
    </row>
    <row r="44" spans="2:12" x14ac:dyDescent="0.25">
      <c r="B44" s="97" t="s">
        <v>130</v>
      </c>
      <c r="C44" s="54">
        <v>23860.04</v>
      </c>
      <c r="D44" s="54">
        <f>'[2]Rashodi prema izvorima finan'!D53</f>
        <v>20378</v>
      </c>
      <c r="E44" s="54">
        <f t="shared" si="11"/>
        <v>20378</v>
      </c>
      <c r="F44" s="54">
        <v>24797.040000000001</v>
      </c>
      <c r="G44" s="61">
        <f t="shared" si="9"/>
        <v>103.92706801832688</v>
      </c>
      <c r="H44" s="61">
        <f t="shared" si="10"/>
        <v>121.68534694278144</v>
      </c>
    </row>
    <row r="45" spans="2:12" x14ac:dyDescent="0.25">
      <c r="B45" s="47"/>
      <c r="C45" s="54"/>
      <c r="D45" s="54"/>
      <c r="E45" s="54"/>
      <c r="F45" s="54"/>
      <c r="G45" s="61"/>
      <c r="H45" s="61"/>
    </row>
    <row r="46" spans="2:12" x14ac:dyDescent="0.25">
      <c r="B46" s="126" t="s">
        <v>138</v>
      </c>
      <c r="C46" s="111">
        <v>45167.62</v>
      </c>
      <c r="D46" s="111">
        <f>'[2]Rashodi prema izvorima finan'!D56</f>
        <v>4200</v>
      </c>
      <c r="E46" s="111">
        <f t="shared" si="11"/>
        <v>4200</v>
      </c>
      <c r="F46" s="111">
        <v>23544.25</v>
      </c>
      <c r="G46" s="121">
        <f t="shared" si="9"/>
        <v>52.126390542605513</v>
      </c>
      <c r="H46" s="121">
        <f t="shared" si="10"/>
        <v>560.57738095238096</v>
      </c>
    </row>
    <row r="47" spans="2:12" x14ac:dyDescent="0.25">
      <c r="B47" s="128" t="s">
        <v>120</v>
      </c>
      <c r="C47" s="111">
        <v>45167.62</v>
      </c>
      <c r="D47" s="111">
        <f>'[2]Rashodi prema izvorima finan'!D57</f>
        <v>4200</v>
      </c>
      <c r="E47" s="111">
        <f t="shared" si="11"/>
        <v>4200</v>
      </c>
      <c r="F47" s="111">
        <f>F48+F49</f>
        <v>23544.25</v>
      </c>
      <c r="G47" s="121">
        <f t="shared" si="9"/>
        <v>52.126390542605513</v>
      </c>
      <c r="H47" s="121">
        <f t="shared" si="10"/>
        <v>560.57738095238096</v>
      </c>
    </row>
    <row r="48" spans="2:12" x14ac:dyDescent="0.25">
      <c r="B48" s="97" t="s">
        <v>130</v>
      </c>
      <c r="C48" s="54">
        <v>3722.98</v>
      </c>
      <c r="D48" s="54">
        <f>'[2]Rashodi prema izvorima finan'!D58</f>
        <v>4200</v>
      </c>
      <c r="E48" s="54">
        <v>4200</v>
      </c>
      <c r="F48" s="54">
        <v>0</v>
      </c>
      <c r="G48" s="61">
        <f t="shared" si="9"/>
        <v>0</v>
      </c>
      <c r="H48" s="61">
        <f t="shared" si="10"/>
        <v>0</v>
      </c>
    </row>
    <row r="49" spans="2:13" ht="25.5" x14ac:dyDescent="0.25">
      <c r="B49" s="97" t="s">
        <v>139</v>
      </c>
      <c r="C49" s="54">
        <v>41444.639999999999</v>
      </c>
      <c r="D49" s="54">
        <f>'[2]Rashodi prema izvorima finan'!D59</f>
        <v>0</v>
      </c>
      <c r="E49" s="32">
        <f t="shared" si="11"/>
        <v>0</v>
      </c>
      <c r="F49" s="54">
        <v>23544.25</v>
      </c>
      <c r="G49" s="61">
        <f t="shared" si="9"/>
        <v>56.808914252844275</v>
      </c>
      <c r="H49" s="61" t="e">
        <f t="shared" si="10"/>
        <v>#DIV/0!</v>
      </c>
    </row>
    <row r="50" spans="2:13" x14ac:dyDescent="0.25">
      <c r="B50" s="41"/>
      <c r="C50" s="54"/>
      <c r="D50" s="32"/>
      <c r="E50" s="32"/>
      <c r="F50" s="54"/>
      <c r="G50" s="61"/>
      <c r="H50" s="61"/>
    </row>
    <row r="51" spans="2:13" x14ac:dyDescent="0.25">
      <c r="B51" s="126" t="s">
        <v>123</v>
      </c>
      <c r="C51" s="111">
        <v>376156.77</v>
      </c>
      <c r="D51" s="111">
        <f>'[2]Rashodi prema izvorima finan'!D62</f>
        <v>54811</v>
      </c>
      <c r="E51" s="111">
        <f t="shared" si="11"/>
        <v>54811</v>
      </c>
      <c r="F51" s="111">
        <f>F52+F55</f>
        <v>525733.41</v>
      </c>
      <c r="G51" s="121">
        <f t="shared" si="9"/>
        <v>139.76444183099511</v>
      </c>
      <c r="H51" s="121">
        <f t="shared" si="10"/>
        <v>959.1750013683386</v>
      </c>
    </row>
    <row r="52" spans="2:13" x14ac:dyDescent="0.25">
      <c r="B52" s="128" t="s">
        <v>124</v>
      </c>
      <c r="C52" s="111">
        <v>27388.29</v>
      </c>
      <c r="D52" s="111">
        <f>'[2]Rashodi prema izvorima finan'!D63</f>
        <v>54811</v>
      </c>
      <c r="E52" s="111">
        <f t="shared" si="11"/>
        <v>54811</v>
      </c>
      <c r="F52" s="111">
        <v>21718.33</v>
      </c>
      <c r="G52" s="121">
        <f t="shared" si="9"/>
        <v>79.297867811389466</v>
      </c>
      <c r="H52" s="121">
        <f t="shared" si="10"/>
        <v>39.6240353213771</v>
      </c>
    </row>
    <row r="53" spans="2:13" x14ac:dyDescent="0.25">
      <c r="B53" s="41" t="s">
        <v>129</v>
      </c>
      <c r="C53" s="54">
        <v>26500.83</v>
      </c>
      <c r="D53" s="54">
        <f>'[2]Rashodi prema izvorima finan'!D64</f>
        <v>53665</v>
      </c>
      <c r="E53" s="54">
        <f t="shared" si="11"/>
        <v>53665</v>
      </c>
      <c r="F53" s="54">
        <v>21189.77</v>
      </c>
      <c r="G53" s="61">
        <f t="shared" si="9"/>
        <v>79.958891853575906</v>
      </c>
      <c r="H53" s="61">
        <f t="shared" si="10"/>
        <v>39.485269728873568</v>
      </c>
    </row>
    <row r="54" spans="2:13" ht="15" customHeight="1" x14ac:dyDescent="0.25">
      <c r="B54" s="41" t="s">
        <v>130</v>
      </c>
      <c r="C54" s="54">
        <v>887.46</v>
      </c>
      <c r="D54" s="32">
        <f>'[2]Rashodi prema izvorima finan'!D65</f>
        <v>1146</v>
      </c>
      <c r="E54" s="32">
        <f t="shared" si="11"/>
        <v>1146</v>
      </c>
      <c r="F54" s="54">
        <v>528.55999999999995</v>
      </c>
      <c r="G54" s="61">
        <f t="shared" si="9"/>
        <v>59.558740675636081</v>
      </c>
      <c r="H54" s="61">
        <f t="shared" si="10"/>
        <v>46.122164048865613</v>
      </c>
      <c r="I54" s="51"/>
      <c r="J54" s="51"/>
      <c r="K54" s="51"/>
    </row>
    <row r="55" spans="2:13" ht="24.75" customHeight="1" x14ac:dyDescent="0.25">
      <c r="B55" s="128" t="s">
        <v>125</v>
      </c>
      <c r="C55" s="111">
        <v>348768.48</v>
      </c>
      <c r="D55" s="111">
        <f>'[2]Rashodi prema izvorima finan'!D73</f>
        <v>0</v>
      </c>
      <c r="E55" s="111">
        <f t="shared" ref="E55:E65" si="12">D55</f>
        <v>0</v>
      </c>
      <c r="F55" s="111">
        <v>504015.08</v>
      </c>
      <c r="G55" s="121">
        <f t="shared" si="9"/>
        <v>144.51279542233863</v>
      </c>
      <c r="H55" s="121" t="e">
        <f t="shared" si="10"/>
        <v>#DIV/0!</v>
      </c>
    </row>
    <row r="56" spans="2:13" x14ac:dyDescent="0.25">
      <c r="B56" s="41" t="s">
        <v>129</v>
      </c>
      <c r="C56" s="54">
        <v>340211.78</v>
      </c>
      <c r="D56" s="54">
        <f>'[2]Rashodi prema izvorima finan'!D74</f>
        <v>0</v>
      </c>
      <c r="E56" s="54">
        <f t="shared" si="12"/>
        <v>0</v>
      </c>
      <c r="F56" s="54">
        <v>493645.86</v>
      </c>
      <c r="G56" s="61">
        <f t="shared" si="9"/>
        <v>145.0995788564405</v>
      </c>
      <c r="H56" s="61" t="e">
        <f t="shared" si="10"/>
        <v>#DIV/0!</v>
      </c>
    </row>
    <row r="57" spans="2:13" x14ac:dyDescent="0.25">
      <c r="B57" s="41" t="s">
        <v>130</v>
      </c>
      <c r="C57" s="54">
        <v>8556.7000000000007</v>
      </c>
      <c r="D57" s="54">
        <f>'[2]Rashodi prema izvorima finan'!D75</f>
        <v>0</v>
      </c>
      <c r="E57" s="54">
        <f t="shared" si="12"/>
        <v>0</v>
      </c>
      <c r="F57" s="54">
        <v>10369.219999999999</v>
      </c>
      <c r="G57" s="61">
        <f t="shared" si="9"/>
        <v>121.18246520270664</v>
      </c>
      <c r="H57" s="61" t="e">
        <f t="shared" si="10"/>
        <v>#DIV/0!</v>
      </c>
    </row>
    <row r="58" spans="2:13" x14ac:dyDescent="0.25">
      <c r="B58" s="41"/>
      <c r="C58" s="54"/>
      <c r="D58" s="32"/>
      <c r="E58" s="32"/>
      <c r="F58" s="54"/>
      <c r="G58" s="61"/>
      <c r="H58" s="61"/>
    </row>
    <row r="59" spans="2:13" x14ac:dyDescent="0.25">
      <c r="B59" s="126" t="s">
        <v>126</v>
      </c>
      <c r="C59" s="111">
        <v>263280.74</v>
      </c>
      <c r="D59" s="111">
        <f>'[2]Rashodi prema izvorima finan'!D77</f>
        <v>120550</v>
      </c>
      <c r="E59" s="111">
        <f t="shared" si="12"/>
        <v>120550</v>
      </c>
      <c r="F59" s="111">
        <v>153003.29</v>
      </c>
      <c r="G59" s="121">
        <f t="shared" si="9"/>
        <v>58.114121830560038</v>
      </c>
      <c r="H59" s="121">
        <f t="shared" si="10"/>
        <v>126.92102032351723</v>
      </c>
    </row>
    <row r="60" spans="2:13" x14ac:dyDescent="0.25">
      <c r="B60" s="128" t="s">
        <v>127</v>
      </c>
      <c r="C60" s="111">
        <f>C61+C63+C64+C65</f>
        <v>263280.74</v>
      </c>
      <c r="D60" s="111">
        <f>'[2]Rashodi prema izvorima finan'!D78</f>
        <v>120550</v>
      </c>
      <c r="E60" s="111">
        <f t="shared" si="12"/>
        <v>120550</v>
      </c>
      <c r="F60" s="111">
        <v>153003.29</v>
      </c>
      <c r="G60" s="121">
        <f t="shared" si="9"/>
        <v>58.114121830560038</v>
      </c>
      <c r="H60" s="121">
        <f t="shared" si="10"/>
        <v>126.92102032351723</v>
      </c>
    </row>
    <row r="61" spans="2:13" x14ac:dyDescent="0.25">
      <c r="B61" s="41" t="s">
        <v>130</v>
      </c>
      <c r="C61" s="54">
        <v>42094.57</v>
      </c>
      <c r="D61" s="54">
        <f>'[2]Rashodi prema izvorima finan'!D79</f>
        <v>0</v>
      </c>
      <c r="E61" s="54">
        <f t="shared" si="12"/>
        <v>0</v>
      </c>
      <c r="F61" s="54">
        <v>11392.35</v>
      </c>
      <c r="G61" s="61">
        <f t="shared" si="9"/>
        <v>27.063704416032756</v>
      </c>
      <c r="H61" s="61" t="e">
        <f t="shared" si="10"/>
        <v>#DIV/0!</v>
      </c>
    </row>
    <row r="62" spans="2:13" x14ac:dyDescent="0.25">
      <c r="B62" s="41" t="s">
        <v>131</v>
      </c>
      <c r="C62" s="54">
        <f t="shared" ref="C62" si="13">F62</f>
        <v>0</v>
      </c>
      <c r="D62" s="54">
        <f>'[2]Rashodi prema izvorima finan'!D80</f>
        <v>0</v>
      </c>
      <c r="E62" s="54">
        <f t="shared" si="12"/>
        <v>0</v>
      </c>
      <c r="F62" s="54">
        <v>0</v>
      </c>
      <c r="G62" s="61"/>
      <c r="H62" s="61" t="e">
        <f t="shared" si="10"/>
        <v>#DIV/0!</v>
      </c>
      <c r="K62" s="64"/>
    </row>
    <row r="63" spans="2:13" x14ac:dyDescent="0.25">
      <c r="B63" s="41" t="s">
        <v>140</v>
      </c>
      <c r="C63" s="54">
        <v>36847.629999999997</v>
      </c>
      <c r="D63" s="54">
        <f>'[2]Rashodi prema izvorima finan'!D81</f>
        <v>25000</v>
      </c>
      <c r="E63" s="54">
        <f t="shared" si="12"/>
        <v>25000</v>
      </c>
      <c r="F63" s="54">
        <v>35969.24</v>
      </c>
      <c r="G63" s="61">
        <f t="shared" si="9"/>
        <v>97.616156045856954</v>
      </c>
      <c r="H63" s="61">
        <f t="shared" si="10"/>
        <v>143.87696</v>
      </c>
      <c r="M63" s="64"/>
    </row>
    <row r="64" spans="2:13" ht="25.5" x14ac:dyDescent="0.25">
      <c r="B64" s="41" t="s">
        <v>135</v>
      </c>
      <c r="C64" s="54">
        <v>137311.85</v>
      </c>
      <c r="D64" s="54">
        <f>'[2]Rashodi prema izvorima finan'!D82</f>
        <v>45550</v>
      </c>
      <c r="E64" s="54">
        <f t="shared" si="12"/>
        <v>45550</v>
      </c>
      <c r="F64" s="54">
        <v>29907.14</v>
      </c>
      <c r="G64" s="61">
        <f t="shared" si="9"/>
        <v>21.780450849653544</v>
      </c>
      <c r="H64" s="61">
        <f t="shared" si="10"/>
        <v>65.657826564215156</v>
      </c>
    </row>
    <row r="65" spans="2:8" ht="25.5" x14ac:dyDescent="0.25">
      <c r="B65" s="41" t="s">
        <v>136</v>
      </c>
      <c r="C65" s="54">
        <v>47026.69</v>
      </c>
      <c r="D65" s="54">
        <f>'[2]Rashodi prema izvorima finan'!D83</f>
        <v>50000</v>
      </c>
      <c r="E65" s="54">
        <f t="shared" si="12"/>
        <v>50000</v>
      </c>
      <c r="F65" s="54">
        <v>75734.559999999998</v>
      </c>
      <c r="G65" s="61">
        <f t="shared" si="9"/>
        <v>161.04590818533049</v>
      </c>
      <c r="H65" s="61">
        <f t="shared" si="10"/>
        <v>151.46912</v>
      </c>
    </row>
  </sheetData>
  <mergeCells count="2">
    <mergeCell ref="B2:H2"/>
    <mergeCell ref="B4:H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6"/>
  <sheetViews>
    <sheetView workbookViewId="0">
      <selection activeCell="F9" sqref="F9"/>
    </sheetView>
  </sheetViews>
  <sheetFormatPr defaultColWidth="9" defaultRowHeight="15" x14ac:dyDescent="0.25"/>
  <cols>
    <col min="2" max="2" width="34.140625" customWidth="1"/>
    <col min="3" max="3" width="17.5703125" customWidth="1"/>
    <col min="4" max="4" width="17.85546875" customWidth="1"/>
    <col min="5" max="5" width="14" customWidth="1"/>
    <col min="6" max="6" width="15.85546875" customWidth="1"/>
    <col min="7" max="7" width="10" customWidth="1"/>
    <col min="8" max="8" width="12" customWidth="1"/>
  </cols>
  <sheetData>
    <row r="1" spans="2:8" ht="18" x14ac:dyDescent="0.25">
      <c r="B1" s="2"/>
      <c r="C1" s="2"/>
      <c r="D1" s="2"/>
      <c r="E1" s="2"/>
      <c r="F1" s="29"/>
      <c r="G1" s="29"/>
      <c r="H1" s="29"/>
    </row>
    <row r="2" spans="2:8" ht="15.75" x14ac:dyDescent="0.25">
      <c r="B2" s="152" t="s">
        <v>2</v>
      </c>
      <c r="C2" s="152"/>
      <c r="D2" s="152"/>
      <c r="E2" s="152"/>
      <c r="F2" s="152"/>
      <c r="G2" s="152"/>
      <c r="H2" s="29"/>
    </row>
    <row r="3" spans="2:8" ht="18" x14ac:dyDescent="0.25">
      <c r="B3" s="2"/>
      <c r="C3" s="2"/>
      <c r="D3" s="2"/>
      <c r="E3" s="2"/>
      <c r="F3" s="2"/>
      <c r="G3" s="2"/>
      <c r="H3" s="29"/>
    </row>
    <row r="4" spans="2:8" ht="15.75" customHeight="1" x14ac:dyDescent="0.25">
      <c r="B4" s="152" t="s">
        <v>141</v>
      </c>
      <c r="C4" s="152"/>
      <c r="D4" s="152"/>
      <c r="E4" s="152"/>
      <c r="F4" s="152"/>
      <c r="G4" s="152"/>
      <c r="H4" s="152"/>
    </row>
    <row r="5" spans="2:8" ht="18" x14ac:dyDescent="0.25">
      <c r="B5" s="2"/>
      <c r="C5" s="2"/>
      <c r="D5" s="2"/>
      <c r="E5" s="2"/>
      <c r="F5" s="29"/>
      <c r="G5" s="29"/>
      <c r="H5" s="29"/>
    </row>
    <row r="6" spans="2:8" ht="25.5" x14ac:dyDescent="0.25">
      <c r="B6" s="5" t="s">
        <v>3</v>
      </c>
      <c r="C6" s="5" t="s">
        <v>213</v>
      </c>
      <c r="D6" s="5" t="s">
        <v>219</v>
      </c>
      <c r="E6" s="5" t="s">
        <v>216</v>
      </c>
      <c r="F6" s="5" t="s">
        <v>221</v>
      </c>
      <c r="G6" s="5" t="s">
        <v>5</v>
      </c>
      <c r="H6" s="5" t="s">
        <v>5</v>
      </c>
    </row>
    <row r="7" spans="2:8" x14ac:dyDescent="0.25">
      <c r="B7" s="7">
        <v>1</v>
      </c>
      <c r="C7" s="7">
        <v>2</v>
      </c>
      <c r="D7" s="7">
        <v>3</v>
      </c>
      <c r="E7" s="7">
        <v>4</v>
      </c>
      <c r="F7" s="7">
        <v>5</v>
      </c>
      <c r="G7" s="7" t="s">
        <v>6</v>
      </c>
      <c r="H7" s="7" t="s">
        <v>7</v>
      </c>
    </row>
    <row r="8" spans="2:8" ht="15.75" customHeight="1" x14ac:dyDescent="0.25">
      <c r="B8" s="38" t="s">
        <v>55</v>
      </c>
      <c r="C8" s="111">
        <v>7995955.1200000001</v>
      </c>
      <c r="D8" s="12">
        <f>'[2]Rashodi prema funkcijskoj k '!D8</f>
        <v>8242788</v>
      </c>
      <c r="E8" s="12">
        <v>8213788</v>
      </c>
      <c r="F8" s="52">
        <f>F9</f>
        <v>9523690.6199999992</v>
      </c>
      <c r="G8" s="53">
        <f>F8/C8*100</f>
        <v>119.10635411370343</v>
      </c>
      <c r="H8" s="53">
        <f>F8/E8*100</f>
        <v>115.94760687760628</v>
      </c>
    </row>
    <row r="9" spans="2:8" ht="15.75" customHeight="1" x14ac:dyDescent="0.25">
      <c r="B9" s="38" t="s">
        <v>142</v>
      </c>
      <c r="C9" s="54">
        <f>SUM(C10:C12)</f>
        <v>7995955.0899999999</v>
      </c>
      <c r="D9" s="20">
        <f>'[2]Rashodi prema funkcijskoj k '!D9</f>
        <v>8242788</v>
      </c>
      <c r="E9" s="20">
        <f t="shared" ref="E9:E10" si="0">$E$8</f>
        <v>8213788</v>
      </c>
      <c r="F9" s="54">
        <f>F10+F11+F12</f>
        <v>9523690.6199999992</v>
      </c>
      <c r="G9" s="55">
        <f t="shared" ref="G9:G12" si="1">F9/C9*100</f>
        <v>119.10635456057818</v>
      </c>
      <c r="H9" s="55">
        <f t="shared" ref="H9:H10" si="2">F9/E9*100</f>
        <v>115.94760687760628</v>
      </c>
    </row>
    <row r="10" spans="2:8" x14ac:dyDescent="0.25">
      <c r="B10" s="97" t="s">
        <v>143</v>
      </c>
      <c r="C10" s="54">
        <v>7454432.8700000001</v>
      </c>
      <c r="D10" s="20">
        <f>'[2]Rashodi prema funkcijskoj k '!D10</f>
        <v>8242788</v>
      </c>
      <c r="E10" s="20">
        <f t="shared" si="0"/>
        <v>8213788</v>
      </c>
      <c r="F10" s="54">
        <v>8889649.2899999991</v>
      </c>
      <c r="G10" s="55">
        <f t="shared" si="1"/>
        <v>119.25319397235378</v>
      </c>
      <c r="H10" s="55">
        <f t="shared" si="2"/>
        <v>108.22837514189554</v>
      </c>
    </row>
    <row r="11" spans="2:8" ht="38.25" x14ac:dyDescent="0.25">
      <c r="B11" s="47" t="s">
        <v>144</v>
      </c>
      <c r="C11" s="54">
        <v>192753.77</v>
      </c>
      <c r="D11" s="20">
        <f>'[2]Rashodi prema funkcijskoj k '!D11</f>
        <v>0</v>
      </c>
      <c r="E11" s="20">
        <v>0</v>
      </c>
      <c r="F11" s="54">
        <v>130026.25</v>
      </c>
      <c r="G11" s="55">
        <f t="shared" si="1"/>
        <v>67.457176064571925</v>
      </c>
      <c r="H11" s="55">
        <v>0</v>
      </c>
    </row>
    <row r="12" spans="2:8" ht="25.5" x14ac:dyDescent="0.25">
      <c r="B12" s="43" t="s">
        <v>145</v>
      </c>
      <c r="C12" s="54">
        <v>348768.45</v>
      </c>
      <c r="D12" s="20">
        <f>'[2]Rashodi prema funkcijskoj k '!D12</f>
        <v>0</v>
      </c>
      <c r="E12" s="20">
        <v>0</v>
      </c>
      <c r="F12" s="54">
        <v>504015.08</v>
      </c>
      <c r="G12" s="55">
        <f t="shared" si="1"/>
        <v>144.51280785288924</v>
      </c>
      <c r="H12" s="55">
        <v>0</v>
      </c>
    </row>
    <row r="14" spans="2:8" x14ac:dyDescent="0.25">
      <c r="B14" s="51"/>
      <c r="C14" s="51"/>
      <c r="D14" s="51"/>
      <c r="E14" s="51"/>
      <c r="F14" s="51"/>
      <c r="G14" s="51"/>
      <c r="H14" s="51"/>
    </row>
    <row r="15" spans="2:8" x14ac:dyDescent="0.25">
      <c r="B15" s="51"/>
      <c r="C15" s="51"/>
      <c r="D15" s="51"/>
      <c r="E15" s="51"/>
      <c r="F15" s="51"/>
      <c r="G15" s="51"/>
      <c r="H15" s="51"/>
    </row>
    <row r="16" spans="2:8" x14ac:dyDescent="0.25">
      <c r="B16" s="51"/>
      <c r="C16" s="51"/>
      <c r="D16" s="51"/>
      <c r="E16" s="51"/>
      <c r="F16" s="51"/>
      <c r="G16" s="51"/>
      <c r="H16" s="51"/>
    </row>
  </sheetData>
  <mergeCells count="2">
    <mergeCell ref="B2:G2"/>
    <mergeCell ref="B4:H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1"/>
  <sheetViews>
    <sheetView topLeftCell="A2" workbookViewId="0">
      <selection activeCell="H25" sqref="H25"/>
    </sheetView>
  </sheetViews>
  <sheetFormatPr defaultColWidth="9" defaultRowHeight="15" x14ac:dyDescent="0.25"/>
  <cols>
    <col min="2" max="2" width="7.42578125" customWidth="1"/>
    <col min="3" max="4" width="8.42578125" customWidth="1"/>
    <col min="5" max="5" width="5.42578125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x14ac:dyDescent="0.25">
      <c r="B2" s="2"/>
      <c r="C2" s="2"/>
      <c r="D2" s="2"/>
      <c r="E2" s="2"/>
      <c r="F2" s="2"/>
      <c r="G2" s="2"/>
      <c r="H2" s="2"/>
      <c r="I2" s="2"/>
      <c r="J2" s="29"/>
      <c r="K2" s="29"/>
      <c r="L2" s="29"/>
    </row>
    <row r="3" spans="2:12" ht="18" customHeight="1" x14ac:dyDescent="0.25">
      <c r="B3" s="152" t="s">
        <v>146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2:12" ht="15.75" customHeight="1" x14ac:dyDescent="0.25">
      <c r="B4" s="152" t="s">
        <v>147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29"/>
      <c r="K5" s="29"/>
      <c r="L5" s="29"/>
    </row>
    <row r="6" spans="2:12" ht="25.5" customHeight="1" x14ac:dyDescent="0.25">
      <c r="B6" s="172" t="s">
        <v>3</v>
      </c>
      <c r="C6" s="173"/>
      <c r="D6" s="173"/>
      <c r="E6" s="173"/>
      <c r="F6" s="174"/>
      <c r="G6" s="4" t="s">
        <v>212</v>
      </c>
      <c r="H6" s="4" t="s">
        <v>219</v>
      </c>
      <c r="I6" s="4" t="s">
        <v>216</v>
      </c>
      <c r="J6" s="4" t="s">
        <v>220</v>
      </c>
      <c r="K6" s="4" t="s">
        <v>5</v>
      </c>
      <c r="L6" s="4" t="s">
        <v>150</v>
      </c>
    </row>
    <row r="7" spans="2:12" x14ac:dyDescent="0.25">
      <c r="B7" s="172">
        <v>1</v>
      </c>
      <c r="C7" s="173"/>
      <c r="D7" s="173"/>
      <c r="E7" s="173"/>
      <c r="F7" s="174"/>
      <c r="G7" s="6">
        <v>2</v>
      </c>
      <c r="H7" s="6">
        <v>3</v>
      </c>
      <c r="I7" s="6">
        <v>4</v>
      </c>
      <c r="J7" s="6">
        <v>5</v>
      </c>
      <c r="K7" s="6" t="s">
        <v>6</v>
      </c>
      <c r="L7" s="6" t="s">
        <v>7</v>
      </c>
    </row>
    <row r="8" spans="2:12" ht="25.5" x14ac:dyDescent="0.25">
      <c r="B8" s="38">
        <v>8</v>
      </c>
      <c r="C8" s="38"/>
      <c r="D8" s="38"/>
      <c r="E8" s="38"/>
      <c r="F8" s="38" t="s">
        <v>151</v>
      </c>
      <c r="G8" s="32">
        <v>0</v>
      </c>
      <c r="H8" s="32">
        <v>0</v>
      </c>
      <c r="I8" s="32">
        <v>0</v>
      </c>
      <c r="J8" s="40">
        <v>0</v>
      </c>
      <c r="K8" s="40"/>
      <c r="L8" s="40"/>
    </row>
    <row r="9" spans="2:12" x14ac:dyDescent="0.25">
      <c r="B9" s="38"/>
      <c r="C9" s="43">
        <v>84</v>
      </c>
      <c r="D9" s="43"/>
      <c r="E9" s="43"/>
      <c r="F9" s="43" t="s">
        <v>152</v>
      </c>
      <c r="G9" s="32">
        <v>0</v>
      </c>
      <c r="H9" s="32"/>
      <c r="I9" s="32"/>
      <c r="J9" s="40"/>
      <c r="K9" s="40"/>
      <c r="L9" s="40"/>
    </row>
    <row r="10" spans="2:12" ht="51" x14ac:dyDescent="0.25">
      <c r="B10" s="45"/>
      <c r="C10" s="45"/>
      <c r="D10" s="45">
        <v>841</v>
      </c>
      <c r="E10" s="45"/>
      <c r="F10" s="94" t="s">
        <v>153</v>
      </c>
      <c r="G10" s="32">
        <v>0</v>
      </c>
      <c r="H10" s="32"/>
      <c r="I10" s="32"/>
      <c r="J10" s="40"/>
      <c r="K10" s="40"/>
      <c r="L10" s="40"/>
    </row>
    <row r="11" spans="2:12" ht="25.5" x14ac:dyDescent="0.25">
      <c r="B11" s="45"/>
      <c r="C11" s="45"/>
      <c r="D11" s="45"/>
      <c r="E11" s="45">
        <v>8413</v>
      </c>
      <c r="F11" s="94" t="s">
        <v>154</v>
      </c>
      <c r="G11" s="32"/>
      <c r="H11" s="32"/>
      <c r="I11" s="32"/>
      <c r="J11" s="40"/>
      <c r="K11" s="40"/>
      <c r="L11" s="40"/>
    </row>
    <row r="12" spans="2:12" x14ac:dyDescent="0.25">
      <c r="B12" s="45"/>
      <c r="C12" s="45"/>
      <c r="D12" s="45"/>
      <c r="E12" s="98" t="s">
        <v>155</v>
      </c>
      <c r="F12" s="47"/>
      <c r="G12" s="32"/>
      <c r="H12" s="32"/>
      <c r="I12" s="32"/>
      <c r="J12" s="40"/>
      <c r="K12" s="40"/>
      <c r="L12" s="40"/>
    </row>
    <row r="13" spans="2:12" ht="25.5" x14ac:dyDescent="0.25">
      <c r="B13" s="48">
        <v>5</v>
      </c>
      <c r="C13" s="48"/>
      <c r="D13" s="48"/>
      <c r="E13" s="48"/>
      <c r="F13" s="49" t="s">
        <v>156</v>
      </c>
      <c r="G13" s="32">
        <v>0</v>
      </c>
      <c r="H13" s="32">
        <v>0</v>
      </c>
      <c r="I13" s="32">
        <v>0</v>
      </c>
      <c r="J13" s="40">
        <v>0</v>
      </c>
      <c r="K13" s="40"/>
      <c r="L13" s="40"/>
    </row>
    <row r="14" spans="2:12" ht="25.5" x14ac:dyDescent="0.25">
      <c r="B14" s="43"/>
      <c r="C14" s="43">
        <v>54</v>
      </c>
      <c r="D14" s="43"/>
      <c r="E14" s="43"/>
      <c r="F14" s="50" t="s">
        <v>157</v>
      </c>
      <c r="G14" s="32"/>
      <c r="H14" s="32"/>
      <c r="I14" s="39"/>
      <c r="J14" s="40"/>
      <c r="K14" s="40"/>
      <c r="L14" s="40"/>
    </row>
    <row r="15" spans="2:12" ht="63.75" x14ac:dyDescent="0.25">
      <c r="B15" s="43"/>
      <c r="C15" s="43"/>
      <c r="D15" s="43">
        <v>541</v>
      </c>
      <c r="E15" s="43"/>
      <c r="F15" s="94" t="s">
        <v>158</v>
      </c>
      <c r="G15" s="32"/>
      <c r="H15" s="32"/>
      <c r="I15" s="39"/>
      <c r="J15" s="40"/>
      <c r="K15" s="40"/>
      <c r="L15" s="40"/>
    </row>
    <row r="16" spans="2:12" ht="38.25" x14ac:dyDescent="0.25">
      <c r="B16" s="43"/>
      <c r="C16" s="43"/>
      <c r="D16" s="43"/>
      <c r="E16" s="43">
        <v>5413</v>
      </c>
      <c r="F16" s="94" t="s">
        <v>159</v>
      </c>
      <c r="G16" s="32"/>
      <c r="H16" s="32"/>
      <c r="I16" s="39"/>
      <c r="J16" s="40"/>
      <c r="K16" s="40"/>
      <c r="L16" s="40"/>
    </row>
    <row r="17" spans="2:12" x14ac:dyDescent="0.25">
      <c r="B17" s="45"/>
      <c r="C17" s="48"/>
      <c r="D17" s="48"/>
      <c r="E17" s="48"/>
      <c r="F17" s="49" t="s">
        <v>155</v>
      </c>
      <c r="G17" s="32"/>
      <c r="H17" s="32"/>
      <c r="I17" s="32"/>
      <c r="J17" s="40"/>
      <c r="K17" s="40"/>
      <c r="L17" s="40"/>
    </row>
    <row r="19" spans="2:12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2:12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2:12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</sheetData>
  <mergeCells count="4">
    <mergeCell ref="B3:L3"/>
    <mergeCell ref="B4:L4"/>
    <mergeCell ref="B6:F6"/>
    <mergeCell ref="B7:F7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E4" sqref="E4"/>
    </sheetView>
  </sheetViews>
  <sheetFormatPr defaultColWidth="9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29"/>
      <c r="G1" s="29"/>
      <c r="H1" s="29"/>
    </row>
    <row r="2" spans="2:8" ht="15.75" customHeight="1" x14ac:dyDescent="0.25">
      <c r="B2" s="152" t="s">
        <v>160</v>
      </c>
      <c r="C2" s="152"/>
      <c r="D2" s="152"/>
      <c r="E2" s="152"/>
      <c r="F2" s="152"/>
      <c r="G2" s="152"/>
      <c r="H2" s="152"/>
    </row>
    <row r="3" spans="2:8" ht="18" x14ac:dyDescent="0.25">
      <c r="B3" s="2"/>
      <c r="C3" s="2"/>
      <c r="D3" s="2"/>
      <c r="E3" s="2"/>
      <c r="F3" s="29"/>
      <c r="G3" s="29"/>
      <c r="H3" s="29"/>
    </row>
    <row r="4" spans="2:8" ht="25.5" x14ac:dyDescent="0.25">
      <c r="B4" s="5" t="s">
        <v>3</v>
      </c>
      <c r="C4" s="5" t="s">
        <v>16</v>
      </c>
      <c r="D4" s="5" t="s">
        <v>148</v>
      </c>
      <c r="E4" s="5" t="s">
        <v>149</v>
      </c>
      <c r="F4" s="5" t="s">
        <v>4</v>
      </c>
      <c r="G4" s="5" t="s">
        <v>5</v>
      </c>
      <c r="H4" s="5" t="s">
        <v>150</v>
      </c>
    </row>
    <row r="5" spans="2:8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6</v>
      </c>
      <c r="H5" s="5" t="s">
        <v>7</v>
      </c>
    </row>
    <row r="6" spans="2:8" x14ac:dyDescent="0.25">
      <c r="B6" s="38" t="s">
        <v>161</v>
      </c>
      <c r="C6" s="32"/>
      <c r="D6" s="32"/>
      <c r="E6" s="39"/>
      <c r="F6" s="40"/>
      <c r="G6" s="40"/>
      <c r="H6" s="40"/>
    </row>
    <row r="7" spans="2:8" x14ac:dyDescent="0.25">
      <c r="B7" s="38" t="s">
        <v>112</v>
      </c>
      <c r="C7" s="32"/>
      <c r="D7" s="32"/>
      <c r="E7" s="32"/>
      <c r="F7" s="40"/>
      <c r="G7" s="40"/>
      <c r="H7" s="40"/>
    </row>
    <row r="8" spans="2:8" x14ac:dyDescent="0.25">
      <c r="B8" s="96" t="s">
        <v>113</v>
      </c>
      <c r="C8" s="32"/>
      <c r="D8" s="32"/>
      <c r="E8" s="32"/>
      <c r="F8" s="40"/>
      <c r="G8" s="40"/>
      <c r="H8" s="40"/>
    </row>
    <row r="9" spans="2:8" x14ac:dyDescent="0.25">
      <c r="B9" s="42" t="s">
        <v>115</v>
      </c>
      <c r="C9" s="32"/>
      <c r="D9" s="32"/>
      <c r="E9" s="32"/>
      <c r="F9" s="40"/>
      <c r="G9" s="40"/>
      <c r="H9" s="40"/>
    </row>
    <row r="10" spans="2:8" x14ac:dyDescent="0.25">
      <c r="B10" s="42" t="s">
        <v>155</v>
      </c>
      <c r="C10" s="32"/>
      <c r="D10" s="32"/>
      <c r="E10" s="32"/>
      <c r="F10" s="40"/>
      <c r="G10" s="40"/>
      <c r="H10" s="40"/>
    </row>
    <row r="11" spans="2:8" x14ac:dyDescent="0.25">
      <c r="B11" s="38" t="s">
        <v>162</v>
      </c>
      <c r="C11" s="32"/>
      <c r="D11" s="32"/>
      <c r="E11" s="39"/>
      <c r="F11" s="40"/>
      <c r="G11" s="40"/>
      <c r="H11" s="40"/>
    </row>
    <row r="12" spans="2:8" x14ac:dyDescent="0.25">
      <c r="B12" s="41" t="s">
        <v>163</v>
      </c>
      <c r="C12" s="32"/>
      <c r="D12" s="32"/>
      <c r="E12" s="39"/>
      <c r="F12" s="40"/>
      <c r="G12" s="40"/>
      <c r="H12" s="40"/>
    </row>
    <row r="13" spans="2:8" x14ac:dyDescent="0.25">
      <c r="B13" s="38" t="s">
        <v>116</v>
      </c>
      <c r="C13" s="32"/>
      <c r="D13" s="32"/>
      <c r="E13" s="39"/>
      <c r="F13" s="40"/>
      <c r="G13" s="40"/>
      <c r="H13" s="40"/>
    </row>
    <row r="14" spans="2:8" x14ac:dyDescent="0.25">
      <c r="B14" s="41" t="s">
        <v>117</v>
      </c>
      <c r="C14" s="32"/>
      <c r="D14" s="32"/>
      <c r="E14" s="39"/>
      <c r="F14" s="40"/>
      <c r="G14" s="40"/>
      <c r="H14" s="40"/>
    </row>
    <row r="15" spans="2:8" x14ac:dyDescent="0.25">
      <c r="B15" s="43" t="s">
        <v>164</v>
      </c>
      <c r="C15" s="32"/>
      <c r="D15" s="32"/>
      <c r="E15" s="39"/>
      <c r="F15" s="40"/>
      <c r="G15" s="40"/>
      <c r="H15" s="40"/>
    </row>
    <row r="16" spans="2:8" x14ac:dyDescent="0.25">
      <c r="B16" s="41"/>
      <c r="C16" s="32"/>
      <c r="D16" s="32"/>
      <c r="E16" s="39"/>
      <c r="F16" s="40"/>
      <c r="G16" s="40"/>
      <c r="H16" s="40"/>
    </row>
    <row r="17" spans="2:8" ht="15.75" customHeight="1" x14ac:dyDescent="0.25">
      <c r="B17" s="38" t="s">
        <v>165</v>
      </c>
      <c r="C17" s="32"/>
      <c r="D17" s="32"/>
      <c r="E17" s="39"/>
      <c r="F17" s="40"/>
      <c r="G17" s="40"/>
      <c r="H17" s="40"/>
    </row>
    <row r="18" spans="2:8" ht="15.75" customHeight="1" x14ac:dyDescent="0.25">
      <c r="B18" s="38" t="s">
        <v>112</v>
      </c>
      <c r="C18" s="32"/>
      <c r="D18" s="32"/>
      <c r="E18" s="32"/>
      <c r="F18" s="40"/>
      <c r="G18" s="40"/>
      <c r="H18" s="40"/>
    </row>
    <row r="19" spans="2:8" x14ac:dyDescent="0.25">
      <c r="B19" s="96" t="s">
        <v>113</v>
      </c>
      <c r="C19" s="32"/>
      <c r="D19" s="32"/>
      <c r="E19" s="32"/>
      <c r="F19" s="40"/>
      <c r="G19" s="40"/>
      <c r="H19" s="40"/>
    </row>
    <row r="20" spans="2:8" x14ac:dyDescent="0.25">
      <c r="B20" s="42" t="s">
        <v>115</v>
      </c>
      <c r="C20" s="32"/>
      <c r="D20" s="32"/>
      <c r="E20" s="32"/>
      <c r="F20" s="40"/>
      <c r="G20" s="40"/>
      <c r="H20" s="40"/>
    </row>
    <row r="21" spans="2:8" x14ac:dyDescent="0.25">
      <c r="B21" s="42" t="s">
        <v>155</v>
      </c>
      <c r="C21" s="32"/>
      <c r="D21" s="32"/>
      <c r="E21" s="32"/>
      <c r="F21" s="40"/>
      <c r="G21" s="40"/>
      <c r="H21" s="40"/>
    </row>
    <row r="22" spans="2:8" x14ac:dyDescent="0.25">
      <c r="B22" s="38" t="s">
        <v>162</v>
      </c>
      <c r="C22" s="32"/>
      <c r="D22" s="32"/>
      <c r="E22" s="39"/>
      <c r="F22" s="40"/>
      <c r="G22" s="40"/>
      <c r="H22" s="40"/>
    </row>
    <row r="23" spans="2:8" x14ac:dyDescent="0.25">
      <c r="B23" s="41" t="s">
        <v>163</v>
      </c>
      <c r="C23" s="32"/>
      <c r="D23" s="32"/>
      <c r="E23" s="39"/>
      <c r="F23" s="40"/>
      <c r="G23" s="40"/>
      <c r="H23" s="40"/>
    </row>
    <row r="24" spans="2:8" x14ac:dyDescent="0.25">
      <c r="B24" s="38" t="s">
        <v>116</v>
      </c>
      <c r="C24" s="32"/>
      <c r="D24" s="32"/>
      <c r="E24" s="39"/>
      <c r="F24" s="40"/>
      <c r="G24" s="40"/>
      <c r="H24" s="40"/>
    </row>
    <row r="25" spans="2:8" x14ac:dyDescent="0.25">
      <c r="B25" s="41" t="s">
        <v>117</v>
      </c>
      <c r="C25" s="32"/>
      <c r="D25" s="32"/>
      <c r="E25" s="39"/>
      <c r="F25" s="40"/>
      <c r="G25" s="40"/>
      <c r="H25" s="40"/>
    </row>
    <row r="26" spans="2:8" x14ac:dyDescent="0.25">
      <c r="B26" s="43" t="s">
        <v>164</v>
      </c>
      <c r="C26" s="32"/>
      <c r="D26" s="32"/>
      <c r="E26" s="39"/>
      <c r="F26" s="40"/>
      <c r="G26" s="40"/>
      <c r="H26" s="40"/>
    </row>
    <row r="28" spans="2:8" x14ac:dyDescent="0.25">
      <c r="B28" s="44"/>
      <c r="C28" s="44"/>
      <c r="D28" s="44"/>
      <c r="E28" s="44"/>
      <c r="F28" s="44"/>
      <c r="G28" s="44"/>
      <c r="H28" s="4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9"/>
  <sheetViews>
    <sheetView topLeftCell="A66" workbookViewId="0">
      <selection activeCell="I75" sqref="I75"/>
    </sheetView>
  </sheetViews>
  <sheetFormatPr defaultColWidth="9" defaultRowHeight="15" x14ac:dyDescent="0.25"/>
  <cols>
    <col min="2" max="2" width="7" customWidth="1"/>
    <col min="3" max="3" width="6.7109375" customWidth="1"/>
    <col min="4" max="4" width="9" customWidth="1"/>
    <col min="5" max="5" width="33.28515625" customWidth="1"/>
    <col min="6" max="6" width="15.42578125" customWidth="1"/>
    <col min="7" max="7" width="16.28515625" customWidth="1"/>
    <col min="8" max="8" width="15.85546875" customWidth="1"/>
    <col min="9" max="9" width="11" customWidth="1"/>
    <col min="10" max="10" width="24.28515625" customWidth="1"/>
    <col min="11" max="11" width="10.140625" bestFit="1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29"/>
      <c r="J1" s="29"/>
    </row>
    <row r="2" spans="2:10" ht="18" customHeight="1" x14ac:dyDescent="0.25">
      <c r="B2" s="152" t="s">
        <v>166</v>
      </c>
      <c r="C2" s="152"/>
      <c r="D2" s="152"/>
      <c r="E2" s="152"/>
      <c r="F2" s="152"/>
      <c r="G2" s="152"/>
      <c r="H2" s="152"/>
      <c r="I2" s="152"/>
      <c r="J2" s="30"/>
    </row>
    <row r="3" spans="2:10" ht="18" x14ac:dyDescent="0.25">
      <c r="B3" s="2"/>
      <c r="C3" s="2"/>
      <c r="D3" s="2"/>
      <c r="E3" s="2"/>
      <c r="F3" s="2"/>
      <c r="G3" s="2"/>
      <c r="H3" s="2"/>
      <c r="I3" s="29"/>
      <c r="J3" s="29"/>
    </row>
    <row r="4" spans="2:10" ht="15.75" x14ac:dyDescent="0.25">
      <c r="B4" s="184" t="s">
        <v>167</v>
      </c>
      <c r="C4" s="184"/>
      <c r="D4" s="184"/>
      <c r="E4" s="184"/>
      <c r="F4" s="184"/>
      <c r="G4" s="184"/>
      <c r="H4" s="184"/>
      <c r="I4" s="184"/>
    </row>
    <row r="5" spans="2:10" ht="18" x14ac:dyDescent="0.25">
      <c r="B5" s="2"/>
      <c r="C5" s="2"/>
      <c r="D5" s="2"/>
      <c r="E5" s="2"/>
      <c r="F5" s="2"/>
      <c r="G5" s="2"/>
      <c r="H5" s="2"/>
      <c r="I5" s="29"/>
    </row>
    <row r="6" spans="2:10" ht="25.5" customHeight="1" x14ac:dyDescent="0.25">
      <c r="B6" s="172" t="s">
        <v>3</v>
      </c>
      <c r="C6" s="173"/>
      <c r="D6" s="173"/>
      <c r="E6" s="174"/>
      <c r="F6" s="5" t="s">
        <v>219</v>
      </c>
      <c r="G6" s="5" t="s">
        <v>216</v>
      </c>
      <c r="H6" s="5" t="s">
        <v>221</v>
      </c>
      <c r="I6" s="5" t="s">
        <v>5</v>
      </c>
    </row>
    <row r="7" spans="2:10" s="1" customFormat="1" ht="11.25" x14ac:dyDescent="0.2">
      <c r="B7" s="169">
        <v>1</v>
      </c>
      <c r="C7" s="170"/>
      <c r="D7" s="170"/>
      <c r="E7" s="171"/>
      <c r="F7" s="7">
        <v>2</v>
      </c>
      <c r="G7" s="7">
        <v>3</v>
      </c>
      <c r="H7" s="7">
        <v>4</v>
      </c>
      <c r="I7" s="7" t="s">
        <v>168</v>
      </c>
    </row>
    <row r="8" spans="2:10" s="1" customFormat="1" ht="12.75" x14ac:dyDescent="0.2">
      <c r="B8" s="181" t="s">
        <v>169</v>
      </c>
      <c r="C8" s="182"/>
      <c r="D8" s="182"/>
      <c r="E8" s="183"/>
      <c r="F8" s="6"/>
      <c r="G8" s="7"/>
      <c r="H8" s="7"/>
      <c r="I8" s="7"/>
    </row>
    <row r="9" spans="2:10" s="1" customFormat="1" ht="12.75" x14ac:dyDescent="0.2">
      <c r="B9" s="181" t="s">
        <v>170</v>
      </c>
      <c r="C9" s="182"/>
      <c r="D9" s="182"/>
      <c r="E9" s="183"/>
      <c r="F9" s="6"/>
      <c r="G9" s="7"/>
      <c r="H9" s="7"/>
      <c r="I9" s="7"/>
    </row>
    <row r="10" spans="2:10" s="1" customFormat="1" ht="12.75" x14ac:dyDescent="0.2">
      <c r="B10" s="181" t="s">
        <v>171</v>
      </c>
      <c r="C10" s="182"/>
      <c r="D10" s="182"/>
      <c r="E10" s="183"/>
      <c r="F10" s="6"/>
      <c r="G10" s="6"/>
      <c r="H10" s="7"/>
      <c r="I10" s="8"/>
    </row>
    <row r="11" spans="2:10" s="1" customFormat="1" ht="12.75" x14ac:dyDescent="0.2">
      <c r="B11" s="181" t="s">
        <v>172</v>
      </c>
      <c r="C11" s="182"/>
      <c r="D11" s="182"/>
      <c r="E11" s="183"/>
      <c r="F11" s="8">
        <f>'[2]POSEBNI DIO'!F11</f>
        <v>8242788</v>
      </c>
      <c r="G11" s="8">
        <v>8213788</v>
      </c>
      <c r="H11" s="8">
        <f>H12+H53+H85+H90+H95+H100</f>
        <v>9523690.620000001</v>
      </c>
      <c r="I11" s="8">
        <f>H11/G11*100</f>
        <v>115.9476068776063</v>
      </c>
    </row>
    <row r="12" spans="2:10" ht="30" customHeight="1" x14ac:dyDescent="0.25">
      <c r="B12" s="175" t="s">
        <v>173</v>
      </c>
      <c r="C12" s="176"/>
      <c r="D12" s="177"/>
      <c r="E12" s="11" t="s">
        <v>174</v>
      </c>
      <c r="F12" s="12">
        <f>'[2]POSEBNI DIO'!F12</f>
        <v>8047049</v>
      </c>
      <c r="G12" s="12">
        <v>8018049</v>
      </c>
      <c r="H12" s="12">
        <f>H13+H50</f>
        <v>8690130.6300000008</v>
      </c>
      <c r="I12" s="12">
        <f t="shared" ref="I12:I14" si="0">H12/G12*100</f>
        <v>108.38210928868108</v>
      </c>
      <c r="J12" s="20"/>
    </row>
    <row r="13" spans="2:10" ht="30" customHeight="1" x14ac:dyDescent="0.25">
      <c r="B13" s="13" t="s">
        <v>175</v>
      </c>
      <c r="C13" s="14">
        <v>11</v>
      </c>
      <c r="D13" s="15"/>
      <c r="E13" s="15" t="s">
        <v>176</v>
      </c>
      <c r="F13" s="12">
        <f>'[2]POSEBNI DIO'!F13</f>
        <v>8042849</v>
      </c>
      <c r="G13" s="12">
        <v>8013849</v>
      </c>
      <c r="H13" s="12">
        <v>8690130.6300000008</v>
      </c>
      <c r="I13" s="12">
        <f t="shared" si="0"/>
        <v>108.43891156421842</v>
      </c>
    </row>
    <row r="14" spans="2:10" ht="30" customHeight="1" x14ac:dyDescent="0.25">
      <c r="B14" s="178">
        <v>3</v>
      </c>
      <c r="C14" s="179"/>
      <c r="D14" s="180"/>
      <c r="E14" s="19" t="s">
        <v>56</v>
      </c>
      <c r="F14" s="20">
        <f>'[2]POSEBNI DIO'!F14</f>
        <v>8042849</v>
      </c>
      <c r="G14" s="20">
        <v>8013849</v>
      </c>
      <c r="H14" s="20">
        <v>8690130.6300000008</v>
      </c>
      <c r="I14" s="133">
        <f t="shared" si="0"/>
        <v>108.43891156421842</v>
      </c>
    </row>
    <row r="15" spans="2:10" ht="30" customHeight="1" x14ac:dyDescent="0.25">
      <c r="B15" s="13"/>
      <c r="C15" s="14">
        <v>31</v>
      </c>
      <c r="D15" s="15"/>
      <c r="E15" s="21" t="s">
        <v>57</v>
      </c>
      <c r="F15" s="12">
        <f>'[2]POSEBNI DIO'!F15</f>
        <v>6230334</v>
      </c>
      <c r="G15" s="12">
        <f t="shared" ref="G15:G43" si="1">F15</f>
        <v>6230334</v>
      </c>
      <c r="H15" s="12">
        <f>H16+H18+H19+H20+H17</f>
        <v>7010976.3700000001</v>
      </c>
      <c r="I15" s="12">
        <f t="shared" ref="I15:I60" si="2">H15/G15*100</f>
        <v>112.52970338347832</v>
      </c>
    </row>
    <row r="16" spans="2:10" ht="30" customHeight="1" x14ac:dyDescent="0.25">
      <c r="B16" s="16"/>
      <c r="C16" s="17"/>
      <c r="D16" s="18">
        <v>3111</v>
      </c>
      <c r="E16" s="22" t="s">
        <v>59</v>
      </c>
      <c r="F16" s="20">
        <f>'[2]POSEBNI DIO'!F16</f>
        <v>4414434</v>
      </c>
      <c r="G16" s="20">
        <f t="shared" si="1"/>
        <v>4414434</v>
      </c>
      <c r="H16" s="20">
        <v>5039337.79</v>
      </c>
      <c r="I16" s="20">
        <f t="shared" si="2"/>
        <v>114.15592100821985</v>
      </c>
    </row>
    <row r="17" spans="2:9" ht="30" customHeight="1" x14ac:dyDescent="0.25">
      <c r="B17" s="16"/>
      <c r="C17" s="17"/>
      <c r="D17" s="18">
        <v>3113</v>
      </c>
      <c r="E17" s="22" t="s">
        <v>223</v>
      </c>
      <c r="F17" s="20">
        <v>0</v>
      </c>
      <c r="G17" s="20">
        <v>0</v>
      </c>
      <c r="H17" s="20">
        <v>20729.57</v>
      </c>
      <c r="I17" s="20" t="e">
        <f t="shared" si="2"/>
        <v>#DIV/0!</v>
      </c>
    </row>
    <row r="18" spans="2:9" ht="30" customHeight="1" x14ac:dyDescent="0.25">
      <c r="B18" s="16"/>
      <c r="C18" s="17"/>
      <c r="D18" s="18">
        <v>3114</v>
      </c>
      <c r="E18" s="22" t="s">
        <v>60</v>
      </c>
      <c r="F18" s="20">
        <f>'[2]POSEBNI DIO'!F17</f>
        <v>720000</v>
      </c>
      <c r="G18" s="20">
        <f t="shared" si="1"/>
        <v>720000</v>
      </c>
      <c r="H18" s="20">
        <v>810660.25</v>
      </c>
      <c r="I18" s="20">
        <f t="shared" si="2"/>
        <v>112.59170138888889</v>
      </c>
    </row>
    <row r="19" spans="2:9" ht="30" customHeight="1" x14ac:dyDescent="0.25">
      <c r="B19" s="16"/>
      <c r="C19" s="17"/>
      <c r="D19" s="18">
        <v>3121</v>
      </c>
      <c r="E19" s="22" t="s">
        <v>61</v>
      </c>
      <c r="F19" s="20">
        <f>'[2]POSEBNI DIO'!F18</f>
        <v>171900</v>
      </c>
      <c r="G19" s="20">
        <f t="shared" si="1"/>
        <v>171900</v>
      </c>
      <c r="H19" s="20">
        <v>200852.91</v>
      </c>
      <c r="I19" s="20">
        <f t="shared" si="2"/>
        <v>116.84287958115182</v>
      </c>
    </row>
    <row r="20" spans="2:9" ht="30" customHeight="1" x14ac:dyDescent="0.25">
      <c r="B20" s="16"/>
      <c r="C20" s="17"/>
      <c r="D20" s="18">
        <v>3132</v>
      </c>
      <c r="E20" s="22" t="s">
        <v>177</v>
      </c>
      <c r="F20" s="20">
        <f>'[2]POSEBNI DIO'!F19</f>
        <v>924000</v>
      </c>
      <c r="G20" s="20">
        <f t="shared" si="1"/>
        <v>924000</v>
      </c>
      <c r="H20" s="20">
        <v>939395.85</v>
      </c>
      <c r="I20" s="20">
        <f t="shared" si="2"/>
        <v>101.66621753246754</v>
      </c>
    </row>
    <row r="21" spans="2:9" ht="30" customHeight="1" x14ac:dyDescent="0.25">
      <c r="B21" s="13"/>
      <c r="C21" s="14">
        <v>32</v>
      </c>
      <c r="D21" s="15"/>
      <c r="E21" s="11" t="s">
        <v>64</v>
      </c>
      <c r="F21" s="12">
        <f>'[2]POSEBNI DIO'!F20</f>
        <v>1723382</v>
      </c>
      <c r="G21" s="12">
        <f>SUM(G22:G43)</f>
        <v>1694382</v>
      </c>
      <c r="H21" s="12">
        <f>SUM(H22:H43)</f>
        <v>1591912.5099999998</v>
      </c>
      <c r="I21" s="12">
        <f t="shared" si="2"/>
        <v>93.952397393267859</v>
      </c>
    </row>
    <row r="22" spans="2:9" ht="30" customHeight="1" x14ac:dyDescent="0.25">
      <c r="B22" s="16"/>
      <c r="C22" s="17"/>
      <c r="D22" s="18">
        <v>3211</v>
      </c>
      <c r="E22" s="18" t="s">
        <v>66</v>
      </c>
      <c r="F22" s="20">
        <f>'[2]POSEBNI DIO'!F21</f>
        <v>15000</v>
      </c>
      <c r="G22" s="20">
        <f t="shared" si="1"/>
        <v>15000</v>
      </c>
      <c r="H22" s="20">
        <v>11748.12</v>
      </c>
      <c r="I22" s="20">
        <f t="shared" si="2"/>
        <v>78.320800000000006</v>
      </c>
    </row>
    <row r="23" spans="2:9" ht="30" customHeight="1" x14ac:dyDescent="0.25">
      <c r="B23" s="16"/>
      <c r="C23" s="17"/>
      <c r="D23" s="18">
        <v>3212</v>
      </c>
      <c r="E23" s="18" t="s">
        <v>178</v>
      </c>
      <c r="F23" s="20">
        <f>'[2]POSEBNI DIO'!F22</f>
        <v>132000</v>
      </c>
      <c r="G23" s="20">
        <f t="shared" si="1"/>
        <v>132000</v>
      </c>
      <c r="H23" s="20">
        <v>131308.31</v>
      </c>
      <c r="I23" s="20">
        <f t="shared" si="2"/>
        <v>99.47599242424242</v>
      </c>
    </row>
    <row r="24" spans="2:9" ht="30" customHeight="1" x14ac:dyDescent="0.25">
      <c r="B24" s="16"/>
      <c r="C24" s="17"/>
      <c r="D24" s="18">
        <v>3213</v>
      </c>
      <c r="E24" s="18" t="s">
        <v>68</v>
      </c>
      <c r="F24" s="20">
        <f>'[2]POSEBNI DIO'!F23</f>
        <v>10000</v>
      </c>
      <c r="G24" s="20">
        <f t="shared" si="1"/>
        <v>10000</v>
      </c>
      <c r="H24" s="20">
        <v>8491.8799999999992</v>
      </c>
      <c r="I24" s="20">
        <f t="shared" si="2"/>
        <v>84.91879999999999</v>
      </c>
    </row>
    <row r="25" spans="2:9" ht="30" customHeight="1" x14ac:dyDescent="0.25">
      <c r="B25" s="16"/>
      <c r="C25" s="17"/>
      <c r="D25" s="18">
        <v>3221</v>
      </c>
      <c r="E25" s="18" t="s">
        <v>70</v>
      </c>
      <c r="F25" s="20">
        <f>'[2]POSEBNI DIO'!F24</f>
        <v>140000</v>
      </c>
      <c r="G25" s="20">
        <f t="shared" si="1"/>
        <v>140000</v>
      </c>
      <c r="H25" s="20">
        <v>159016.66</v>
      </c>
      <c r="I25" s="20">
        <f t="shared" si="2"/>
        <v>113.58332857142857</v>
      </c>
    </row>
    <row r="26" spans="2:9" ht="30" customHeight="1" x14ac:dyDescent="0.25">
      <c r="B26" s="16"/>
      <c r="C26" s="17"/>
      <c r="D26" s="18">
        <v>3222</v>
      </c>
      <c r="E26" s="18" t="s">
        <v>71</v>
      </c>
      <c r="F26" s="20">
        <f>'[2]POSEBNI DIO'!F25</f>
        <v>590000</v>
      </c>
      <c r="G26" s="20">
        <f t="shared" si="1"/>
        <v>590000</v>
      </c>
      <c r="H26" s="20">
        <v>610972.07999999996</v>
      </c>
      <c r="I26" s="20">
        <f t="shared" si="2"/>
        <v>103.55458983050848</v>
      </c>
    </row>
    <row r="27" spans="2:9" ht="30" customHeight="1" x14ac:dyDescent="0.25">
      <c r="B27" s="16"/>
      <c r="C27" s="17"/>
      <c r="D27" s="18">
        <v>3223</v>
      </c>
      <c r="E27" s="18" t="s">
        <v>72</v>
      </c>
      <c r="F27" s="20">
        <f>'[2]POSEBNI DIO'!F26</f>
        <v>375000</v>
      </c>
      <c r="G27" s="20">
        <v>346000</v>
      </c>
      <c r="H27" s="20">
        <v>222097.37</v>
      </c>
      <c r="I27" s="20">
        <f t="shared" si="2"/>
        <v>64.189991329479767</v>
      </c>
    </row>
    <row r="28" spans="2:9" ht="30" customHeight="1" x14ac:dyDescent="0.25">
      <c r="B28" s="16"/>
      <c r="C28" s="17"/>
      <c r="D28" s="18">
        <v>3224</v>
      </c>
      <c r="E28" s="18" t="s">
        <v>179</v>
      </c>
      <c r="F28" s="20">
        <f>'[2]POSEBNI DIO'!F27</f>
        <v>25000</v>
      </c>
      <c r="G28" s="20">
        <f t="shared" si="1"/>
        <v>25000</v>
      </c>
      <c r="H28" s="20">
        <v>20894.919999999998</v>
      </c>
      <c r="I28" s="20">
        <f t="shared" si="2"/>
        <v>83.579679999999996</v>
      </c>
    </row>
    <row r="29" spans="2:9" ht="30" customHeight="1" x14ac:dyDescent="0.25">
      <c r="B29" s="16"/>
      <c r="C29" s="17"/>
      <c r="D29" s="18">
        <v>3225</v>
      </c>
      <c r="E29" s="18" t="s">
        <v>180</v>
      </c>
      <c r="F29" s="20">
        <f>'[2]POSEBNI DIO'!F28</f>
        <v>30000</v>
      </c>
      <c r="G29" s="20">
        <f t="shared" si="1"/>
        <v>30000</v>
      </c>
      <c r="H29" s="20">
        <v>44143.46</v>
      </c>
      <c r="I29" s="20">
        <f t="shared" si="2"/>
        <v>147.14486666666667</v>
      </c>
    </row>
    <row r="30" spans="2:9" ht="30" customHeight="1" x14ac:dyDescent="0.25">
      <c r="B30" s="16"/>
      <c r="C30" s="17"/>
      <c r="D30" s="18">
        <v>3227</v>
      </c>
      <c r="E30" s="18" t="s">
        <v>75</v>
      </c>
      <c r="F30" s="20">
        <f>'[2]POSEBNI DIO'!F29</f>
        <v>17000</v>
      </c>
      <c r="G30" s="20">
        <f t="shared" si="1"/>
        <v>17000</v>
      </c>
      <c r="H30" s="20">
        <v>16206.05</v>
      </c>
      <c r="I30" s="20">
        <f t="shared" si="2"/>
        <v>95.32970588235294</v>
      </c>
    </row>
    <row r="31" spans="2:9" ht="30" customHeight="1" x14ac:dyDescent="0.25">
      <c r="B31" s="16"/>
      <c r="C31" s="17"/>
      <c r="D31" s="18">
        <v>3231</v>
      </c>
      <c r="E31" s="18" t="s">
        <v>77</v>
      </c>
      <c r="F31" s="20">
        <f>'[2]POSEBNI DIO'!F30</f>
        <v>29082</v>
      </c>
      <c r="G31" s="20">
        <f t="shared" si="1"/>
        <v>29082</v>
      </c>
      <c r="H31" s="20">
        <v>29395.69</v>
      </c>
      <c r="I31" s="20">
        <f t="shared" si="2"/>
        <v>101.07863970841069</v>
      </c>
    </row>
    <row r="32" spans="2:9" ht="30" customHeight="1" x14ac:dyDescent="0.25">
      <c r="B32" s="16"/>
      <c r="C32" s="17"/>
      <c r="D32" s="18">
        <v>3232</v>
      </c>
      <c r="E32" s="18" t="s">
        <v>78</v>
      </c>
      <c r="F32" s="20">
        <f>'[2]POSEBNI DIO'!F31</f>
        <v>144850</v>
      </c>
      <c r="G32" s="20">
        <f t="shared" si="1"/>
        <v>144850</v>
      </c>
      <c r="H32" s="20">
        <v>144316.95000000001</v>
      </c>
      <c r="I32" s="20">
        <f t="shared" si="2"/>
        <v>99.63199861926131</v>
      </c>
    </row>
    <row r="33" spans="1:9" ht="30" customHeight="1" x14ac:dyDescent="0.25">
      <c r="B33" s="16"/>
      <c r="C33" s="17"/>
      <c r="D33" s="18">
        <v>3233</v>
      </c>
      <c r="E33" s="18" t="s">
        <v>181</v>
      </c>
      <c r="F33" s="20">
        <f>'[2]POSEBNI DIO'!F32</f>
        <v>5150</v>
      </c>
      <c r="G33" s="20">
        <f t="shared" si="1"/>
        <v>5150</v>
      </c>
      <c r="H33" s="20">
        <v>3912.1</v>
      </c>
      <c r="I33" s="20">
        <f t="shared" si="2"/>
        <v>75.963106796116506</v>
      </c>
    </row>
    <row r="34" spans="1:9" ht="30" customHeight="1" x14ac:dyDescent="0.25">
      <c r="B34" s="16"/>
      <c r="C34" s="17"/>
      <c r="D34" s="18">
        <v>3234</v>
      </c>
      <c r="E34" s="18" t="s">
        <v>80</v>
      </c>
      <c r="F34" s="20">
        <f>'[2]POSEBNI DIO'!F33</f>
        <v>96100</v>
      </c>
      <c r="G34" s="20">
        <f t="shared" si="1"/>
        <v>96100</v>
      </c>
      <c r="H34" s="20">
        <v>85515.41</v>
      </c>
      <c r="I34" s="20">
        <f t="shared" si="2"/>
        <v>88.985858480749229</v>
      </c>
    </row>
    <row r="35" spans="1:9" ht="30" customHeight="1" x14ac:dyDescent="0.25">
      <c r="B35" s="16"/>
      <c r="C35" s="17"/>
      <c r="D35" s="18">
        <v>3235</v>
      </c>
      <c r="E35" s="18" t="s">
        <v>205</v>
      </c>
      <c r="F35" s="20">
        <f>'[2]POSEBNI DIO'!F34</f>
        <v>55000</v>
      </c>
      <c r="G35" s="20">
        <f t="shared" si="1"/>
        <v>55000</v>
      </c>
      <c r="H35" s="20">
        <v>54964.800000000003</v>
      </c>
      <c r="I35" s="20">
        <f t="shared" si="2"/>
        <v>99.936000000000007</v>
      </c>
    </row>
    <row r="36" spans="1:9" ht="30" customHeight="1" x14ac:dyDescent="0.25">
      <c r="B36" s="16"/>
      <c r="C36" s="17"/>
      <c r="D36" s="18">
        <v>3236</v>
      </c>
      <c r="E36" s="18" t="s">
        <v>81</v>
      </c>
      <c r="F36" s="20">
        <f>'[2]POSEBNI DIO'!F35</f>
        <v>27000</v>
      </c>
      <c r="G36" s="20">
        <f t="shared" si="1"/>
        <v>27000</v>
      </c>
      <c r="H36" s="20">
        <v>20705.46</v>
      </c>
      <c r="I36" s="20">
        <f t="shared" si="2"/>
        <v>76.686888888888888</v>
      </c>
    </row>
    <row r="37" spans="1:9" ht="30" customHeight="1" x14ac:dyDescent="0.25">
      <c r="B37" s="16"/>
      <c r="C37" s="17"/>
      <c r="D37" s="18">
        <v>3237</v>
      </c>
      <c r="E37" s="18" t="s">
        <v>82</v>
      </c>
      <c r="F37" s="20">
        <f>'[2]POSEBNI DIO'!F36</f>
        <v>9500</v>
      </c>
      <c r="G37" s="20">
        <f t="shared" si="1"/>
        <v>9500</v>
      </c>
      <c r="H37" s="20">
        <v>4259.4799999999996</v>
      </c>
      <c r="I37" s="20">
        <f t="shared" si="2"/>
        <v>44.836631578947362</v>
      </c>
    </row>
    <row r="38" spans="1:9" ht="30" customHeight="1" x14ac:dyDescent="0.25">
      <c r="B38" s="16"/>
      <c r="C38" s="17"/>
      <c r="D38" s="18">
        <v>3238</v>
      </c>
      <c r="E38" s="18" t="s">
        <v>83</v>
      </c>
      <c r="F38" s="20">
        <f>'[2]POSEBNI DIO'!F37</f>
        <v>3200</v>
      </c>
      <c r="G38" s="20">
        <f t="shared" si="1"/>
        <v>3200</v>
      </c>
      <c r="H38" s="20">
        <v>156.25</v>
      </c>
      <c r="I38" s="20">
        <f t="shared" si="2"/>
        <v>4.8828125</v>
      </c>
    </row>
    <row r="39" spans="1:9" ht="30" customHeight="1" x14ac:dyDescent="0.25">
      <c r="B39" s="16"/>
      <c r="C39" s="17"/>
      <c r="D39" s="18">
        <v>3239</v>
      </c>
      <c r="E39" s="18" t="s">
        <v>84</v>
      </c>
      <c r="F39" s="20">
        <f>'[2]POSEBNI DIO'!F38</f>
        <v>3700</v>
      </c>
      <c r="G39" s="20">
        <f t="shared" si="1"/>
        <v>3700</v>
      </c>
      <c r="H39" s="20">
        <v>4692.2</v>
      </c>
      <c r="I39" s="20">
        <f t="shared" si="2"/>
        <v>126.81621621621622</v>
      </c>
    </row>
    <row r="40" spans="1:9" ht="30" customHeight="1" x14ac:dyDescent="0.25">
      <c r="B40" s="16"/>
      <c r="C40" s="17"/>
      <c r="D40" s="18">
        <v>3291</v>
      </c>
      <c r="E40" s="18" t="s">
        <v>86</v>
      </c>
      <c r="F40" s="20">
        <f>'[2]POSEBNI DIO'!F39</f>
        <v>1300</v>
      </c>
      <c r="G40" s="20">
        <f t="shared" si="1"/>
        <v>1300</v>
      </c>
      <c r="H40" s="20">
        <v>1030.8499999999999</v>
      </c>
      <c r="I40" s="20">
        <f t="shared" si="2"/>
        <v>79.296153846153842</v>
      </c>
    </row>
    <row r="41" spans="1:9" ht="30" customHeight="1" x14ac:dyDescent="0.25">
      <c r="B41" s="16"/>
      <c r="C41" s="17"/>
      <c r="D41" s="18">
        <v>3292</v>
      </c>
      <c r="E41" s="18" t="s">
        <v>87</v>
      </c>
      <c r="F41" s="20">
        <f>'[2]POSEBNI DIO'!F40</f>
        <v>4700</v>
      </c>
      <c r="G41" s="20">
        <f t="shared" si="1"/>
        <v>4700</v>
      </c>
      <c r="H41" s="20">
        <v>5705.45</v>
      </c>
      <c r="I41" s="20">
        <f t="shared" si="2"/>
        <v>121.39255319148936</v>
      </c>
    </row>
    <row r="42" spans="1:9" ht="30" customHeight="1" x14ac:dyDescent="0.25">
      <c r="B42" s="16"/>
      <c r="C42" s="17"/>
      <c r="D42" s="18">
        <v>3295</v>
      </c>
      <c r="E42" s="18" t="s">
        <v>88</v>
      </c>
      <c r="F42" s="20">
        <f>'[2]POSEBNI DIO'!F41</f>
        <v>9400</v>
      </c>
      <c r="G42" s="20">
        <f t="shared" si="1"/>
        <v>9400</v>
      </c>
      <c r="H42" s="20">
        <v>11940.26</v>
      </c>
      <c r="I42" s="20">
        <f t="shared" si="2"/>
        <v>127.02404255319149</v>
      </c>
    </row>
    <row r="43" spans="1:9" ht="30" customHeight="1" x14ac:dyDescent="0.25">
      <c r="A43" s="14"/>
      <c r="B43" s="16"/>
      <c r="C43" s="17"/>
      <c r="D43" s="18">
        <v>3299</v>
      </c>
      <c r="E43" s="18" t="s">
        <v>85</v>
      </c>
      <c r="F43" s="20">
        <f>'[2]POSEBNI DIO'!F42</f>
        <v>400</v>
      </c>
      <c r="G43" s="20">
        <f t="shared" si="1"/>
        <v>400</v>
      </c>
      <c r="H43" s="20">
        <v>438.76</v>
      </c>
      <c r="I43" s="20">
        <f t="shared" si="2"/>
        <v>109.69</v>
      </c>
    </row>
    <row r="44" spans="1:9" ht="30" customHeight="1" x14ac:dyDescent="0.25">
      <c r="B44" s="13"/>
      <c r="C44" s="14">
        <v>34</v>
      </c>
      <c r="D44" s="15"/>
      <c r="E44" s="11" t="s">
        <v>89</v>
      </c>
      <c r="F44" s="12">
        <f>'[2]POSEBNI DIO'!F43</f>
        <v>3633</v>
      </c>
      <c r="G44" s="12">
        <f t="shared" ref="G44:G68" si="3">F44</f>
        <v>3633</v>
      </c>
      <c r="H44" s="12">
        <f>H45+H46</f>
        <v>3100.95</v>
      </c>
      <c r="I44" s="12">
        <f t="shared" si="2"/>
        <v>85.355078447563997</v>
      </c>
    </row>
    <row r="45" spans="1:9" ht="30" customHeight="1" x14ac:dyDescent="0.25">
      <c r="B45" s="16"/>
      <c r="C45" s="17"/>
      <c r="D45" s="18">
        <v>3431</v>
      </c>
      <c r="E45" s="18" t="s">
        <v>182</v>
      </c>
      <c r="F45" s="20">
        <f>'[2]POSEBNI DIO'!F44</f>
        <v>3500</v>
      </c>
      <c r="G45" s="20">
        <f t="shared" si="3"/>
        <v>3500</v>
      </c>
      <c r="H45" s="20">
        <v>3099.06</v>
      </c>
      <c r="I45" s="20">
        <f t="shared" si="2"/>
        <v>88.54457142857143</v>
      </c>
    </row>
    <row r="46" spans="1:9" ht="30" customHeight="1" x14ac:dyDescent="0.25">
      <c r="B46" s="16"/>
      <c r="C46" s="17"/>
      <c r="D46" s="18">
        <v>3434</v>
      </c>
      <c r="E46" s="18" t="s">
        <v>92</v>
      </c>
      <c r="F46" s="20">
        <f>'[2]POSEBNI DIO'!F45</f>
        <v>133</v>
      </c>
      <c r="G46" s="20">
        <f t="shared" si="3"/>
        <v>133</v>
      </c>
      <c r="H46" s="20">
        <v>1.89</v>
      </c>
      <c r="I46" s="20">
        <f t="shared" si="2"/>
        <v>1.4210526315789473</v>
      </c>
    </row>
    <row r="47" spans="1:9" ht="40.5" customHeight="1" x14ac:dyDescent="0.25">
      <c r="B47" s="13"/>
      <c r="C47" s="14">
        <v>37</v>
      </c>
      <c r="D47" s="15"/>
      <c r="E47" s="21" t="s">
        <v>183</v>
      </c>
      <c r="F47" s="12">
        <f>'[2]POSEBNI DIO'!F46</f>
        <v>85500</v>
      </c>
      <c r="G47" s="12">
        <f t="shared" si="3"/>
        <v>85500</v>
      </c>
      <c r="H47" s="12">
        <f>H48+H49</f>
        <v>84140.800000000003</v>
      </c>
      <c r="I47" s="12">
        <f t="shared" si="2"/>
        <v>98.410292397660825</v>
      </c>
    </row>
    <row r="48" spans="1:9" ht="30" customHeight="1" x14ac:dyDescent="0.25">
      <c r="B48" s="16"/>
      <c r="C48" s="17"/>
      <c r="D48" s="18">
        <v>3721</v>
      </c>
      <c r="E48" s="19" t="s">
        <v>95</v>
      </c>
      <c r="F48" s="23">
        <f>'[2]POSEBNI DIO'!F47</f>
        <v>35000</v>
      </c>
      <c r="G48" s="20">
        <f t="shared" si="3"/>
        <v>35000</v>
      </c>
      <c r="H48" s="20">
        <v>37030.76</v>
      </c>
      <c r="I48" s="20">
        <f t="shared" si="2"/>
        <v>105.80217142857144</v>
      </c>
    </row>
    <row r="49" spans="2:9" ht="30" customHeight="1" x14ac:dyDescent="0.25">
      <c r="B49" s="16"/>
      <c r="C49" s="17"/>
      <c r="D49" s="18">
        <v>3722</v>
      </c>
      <c r="E49" s="19" t="s">
        <v>96</v>
      </c>
      <c r="F49" s="23">
        <f>'[2]POSEBNI DIO'!F48</f>
        <v>50500</v>
      </c>
      <c r="G49" s="20">
        <f t="shared" si="3"/>
        <v>50500</v>
      </c>
      <c r="H49" s="20">
        <v>47110.04</v>
      </c>
      <c r="I49" s="20">
        <f t="shared" si="2"/>
        <v>93.287207920792085</v>
      </c>
    </row>
    <row r="50" spans="2:9" ht="30" customHeight="1" x14ac:dyDescent="0.25">
      <c r="B50" s="13" t="s">
        <v>175</v>
      </c>
      <c r="C50" s="14">
        <v>43</v>
      </c>
      <c r="D50" s="15"/>
      <c r="E50" s="24" t="s">
        <v>184</v>
      </c>
      <c r="F50" s="12">
        <f>'[2]POSEBNI DIO'!F49</f>
        <v>4200</v>
      </c>
      <c r="G50" s="12">
        <f t="shared" si="3"/>
        <v>4200</v>
      </c>
      <c r="H50" s="12">
        <v>0</v>
      </c>
      <c r="I50" s="99">
        <f t="shared" si="2"/>
        <v>0</v>
      </c>
    </row>
    <row r="51" spans="2:9" ht="30" customHeight="1" x14ac:dyDescent="0.25">
      <c r="B51" s="13"/>
      <c r="C51" s="14">
        <v>32</v>
      </c>
      <c r="D51" s="15"/>
      <c r="E51" s="25" t="s">
        <v>64</v>
      </c>
      <c r="F51" s="12">
        <f>'[2]POSEBNI DIO'!F50</f>
        <v>4200</v>
      </c>
      <c r="G51" s="12">
        <f t="shared" si="3"/>
        <v>4200</v>
      </c>
      <c r="H51" s="12">
        <v>0</v>
      </c>
      <c r="I51" s="20">
        <f t="shared" si="2"/>
        <v>0</v>
      </c>
    </row>
    <row r="52" spans="2:9" ht="30" customHeight="1" x14ac:dyDescent="0.25">
      <c r="B52" s="13"/>
      <c r="C52" s="14"/>
      <c r="D52" s="18">
        <v>3232</v>
      </c>
      <c r="E52" s="19" t="s">
        <v>78</v>
      </c>
      <c r="F52" s="23">
        <f>'[2]POSEBNI DIO'!F51</f>
        <v>4200</v>
      </c>
      <c r="G52" s="20">
        <f t="shared" si="3"/>
        <v>4200</v>
      </c>
      <c r="H52" s="20">
        <v>0</v>
      </c>
      <c r="I52" s="20">
        <f t="shared" si="2"/>
        <v>0</v>
      </c>
    </row>
    <row r="53" spans="2:9" ht="42" customHeight="1" x14ac:dyDescent="0.25">
      <c r="B53" s="26" t="s">
        <v>185</v>
      </c>
      <c r="C53" s="27"/>
      <c r="D53" s="28"/>
      <c r="E53" s="11" t="s">
        <v>186</v>
      </c>
      <c r="F53" s="12">
        <f>'[2]POSEBNI DIO'!F52</f>
        <v>195739</v>
      </c>
      <c r="G53" s="12">
        <f t="shared" si="3"/>
        <v>195739</v>
      </c>
      <c r="H53" s="12">
        <f>H54+H58+H65</f>
        <v>199518.65999999997</v>
      </c>
      <c r="I53" s="99">
        <f t="shared" si="2"/>
        <v>101.93096930095686</v>
      </c>
    </row>
    <row r="54" spans="2:9" ht="30" customHeight="1" x14ac:dyDescent="0.25">
      <c r="B54" s="13" t="s">
        <v>175</v>
      </c>
      <c r="C54" s="14">
        <v>31</v>
      </c>
      <c r="D54" s="15"/>
      <c r="E54" s="15" t="s">
        <v>187</v>
      </c>
      <c r="F54" s="12">
        <f>'[2]POSEBNI DIO'!F53</f>
        <v>20378</v>
      </c>
      <c r="G54" s="12">
        <f t="shared" si="3"/>
        <v>20378</v>
      </c>
      <c r="H54" s="12">
        <v>24797.040000000001</v>
      </c>
      <c r="I54" s="99">
        <f t="shared" si="2"/>
        <v>121.68534694278144</v>
      </c>
    </row>
    <row r="55" spans="2:9" ht="30" customHeight="1" x14ac:dyDescent="0.25">
      <c r="B55" s="13"/>
      <c r="C55" s="14">
        <v>32</v>
      </c>
      <c r="D55" s="15"/>
      <c r="E55" s="15" t="s">
        <v>64</v>
      </c>
      <c r="F55" s="135">
        <f>'[2]POSEBNI DIO'!F54</f>
        <v>20378</v>
      </c>
      <c r="G55" s="99">
        <f t="shared" si="3"/>
        <v>20378</v>
      </c>
      <c r="H55" s="99">
        <f>H56+H57</f>
        <v>24797.040000000001</v>
      </c>
      <c r="I55" s="99">
        <f t="shared" si="2"/>
        <v>121.68534694278144</v>
      </c>
    </row>
    <row r="56" spans="2:9" ht="30" customHeight="1" x14ac:dyDescent="0.25">
      <c r="B56" s="16"/>
      <c r="C56" s="14"/>
      <c r="D56" s="18">
        <v>3222</v>
      </c>
      <c r="E56" s="18" t="s">
        <v>188</v>
      </c>
      <c r="F56" s="23">
        <f>'[2]POSEBNI DIO'!F55</f>
        <v>15600</v>
      </c>
      <c r="G56" s="20">
        <f t="shared" si="3"/>
        <v>15600</v>
      </c>
      <c r="H56" s="20">
        <v>18954.54</v>
      </c>
      <c r="I56" s="20">
        <f t="shared" si="2"/>
        <v>121.50346153846155</v>
      </c>
    </row>
    <row r="57" spans="2:9" ht="30" customHeight="1" x14ac:dyDescent="0.25">
      <c r="B57" s="16"/>
      <c r="C57" s="14"/>
      <c r="D57" s="18">
        <v>3232</v>
      </c>
      <c r="E57" s="18" t="s">
        <v>78</v>
      </c>
      <c r="F57" s="23">
        <f>'[2]POSEBNI DIO'!F56</f>
        <v>4778</v>
      </c>
      <c r="G57" s="20">
        <f t="shared" si="3"/>
        <v>4778</v>
      </c>
      <c r="H57" s="20">
        <v>5842.5</v>
      </c>
      <c r="I57" s="20">
        <f t="shared" si="2"/>
        <v>122.2791963164504</v>
      </c>
    </row>
    <row r="58" spans="2:9" ht="30" customHeight="1" x14ac:dyDescent="0.25">
      <c r="B58" s="13" t="s">
        <v>175</v>
      </c>
      <c r="C58" s="14">
        <v>52</v>
      </c>
      <c r="D58" s="15"/>
      <c r="E58" s="15" t="s">
        <v>189</v>
      </c>
      <c r="F58" s="12">
        <f>'[2]POSEBNI DIO'!F59</f>
        <v>54811</v>
      </c>
      <c r="G58" s="12">
        <f t="shared" si="3"/>
        <v>54811</v>
      </c>
      <c r="H58" s="12">
        <f>H60+H63</f>
        <v>21718.33</v>
      </c>
      <c r="I58" s="99">
        <f t="shared" si="2"/>
        <v>39.6240353213771</v>
      </c>
    </row>
    <row r="59" spans="2:9" ht="30" customHeight="1" x14ac:dyDescent="0.25">
      <c r="B59" s="16">
        <v>3</v>
      </c>
      <c r="C59" s="17"/>
      <c r="D59" s="18"/>
      <c r="E59" s="18" t="s">
        <v>56</v>
      </c>
      <c r="F59" s="23">
        <f>'[2]POSEBNI DIO'!F60</f>
        <v>54811</v>
      </c>
      <c r="G59" s="23">
        <f t="shared" si="3"/>
        <v>54811</v>
      </c>
      <c r="H59" s="20">
        <v>21718.33</v>
      </c>
      <c r="I59" s="32">
        <f t="shared" si="2"/>
        <v>39.6240353213771</v>
      </c>
    </row>
    <row r="60" spans="2:9" ht="30" customHeight="1" x14ac:dyDescent="0.25">
      <c r="B60" s="13"/>
      <c r="C60" s="14">
        <v>31</v>
      </c>
      <c r="D60" s="15"/>
      <c r="E60" s="11" t="s">
        <v>57</v>
      </c>
      <c r="F60" s="12">
        <f>'[2]POSEBNI DIO'!F61</f>
        <v>53665</v>
      </c>
      <c r="G60" s="12">
        <f t="shared" si="3"/>
        <v>53665</v>
      </c>
      <c r="H60" s="12">
        <v>21189.77</v>
      </c>
      <c r="I60" s="31">
        <f t="shared" si="2"/>
        <v>39.485269728873568</v>
      </c>
    </row>
    <row r="61" spans="2:9" ht="30" customHeight="1" x14ac:dyDescent="0.25">
      <c r="B61" s="16"/>
      <c r="C61" s="17"/>
      <c r="D61" s="18">
        <v>3111</v>
      </c>
      <c r="E61" s="18" t="s">
        <v>59</v>
      </c>
      <c r="F61" s="23">
        <f>'[2]POSEBNI DIO'!F62</f>
        <v>46032</v>
      </c>
      <c r="G61" s="20">
        <f t="shared" si="3"/>
        <v>46032</v>
      </c>
      <c r="H61" s="20">
        <v>21189.77</v>
      </c>
      <c r="I61" s="32">
        <f t="shared" ref="I61:I62" si="4">H61/G61*100</f>
        <v>46.03269464720195</v>
      </c>
    </row>
    <row r="62" spans="2:9" ht="30" customHeight="1" x14ac:dyDescent="0.25">
      <c r="B62" s="16"/>
      <c r="C62" s="17"/>
      <c r="D62" s="18">
        <v>3132</v>
      </c>
      <c r="E62" s="18" t="s">
        <v>177</v>
      </c>
      <c r="F62" s="23">
        <f>'[2]POSEBNI DIO'!F64</f>
        <v>7633</v>
      </c>
      <c r="G62" s="20">
        <f t="shared" si="3"/>
        <v>7633</v>
      </c>
      <c r="H62" s="20">
        <v>0</v>
      </c>
      <c r="I62" s="32">
        <f t="shared" si="4"/>
        <v>0</v>
      </c>
    </row>
    <row r="63" spans="2:9" ht="30" customHeight="1" x14ac:dyDescent="0.25">
      <c r="B63" s="13"/>
      <c r="C63" s="14">
        <v>32</v>
      </c>
      <c r="D63" s="15"/>
      <c r="E63" s="21" t="s">
        <v>64</v>
      </c>
      <c r="F63" s="33">
        <f>'[2]POSEBNI DIO'!F65</f>
        <v>1146</v>
      </c>
      <c r="G63" s="33">
        <f t="shared" si="3"/>
        <v>1146</v>
      </c>
      <c r="H63" s="12">
        <v>528.55999999999995</v>
      </c>
      <c r="I63" s="132">
        <v>0</v>
      </c>
    </row>
    <row r="64" spans="2:9" ht="30" customHeight="1" x14ac:dyDescent="0.25">
      <c r="B64" s="16"/>
      <c r="C64" s="17"/>
      <c r="D64" s="18">
        <v>3212</v>
      </c>
      <c r="E64" s="18" t="s">
        <v>178</v>
      </c>
      <c r="F64" s="23">
        <f>'[2]POSEBNI DIO'!F66</f>
        <v>1146</v>
      </c>
      <c r="G64" s="20">
        <f t="shared" si="3"/>
        <v>1146</v>
      </c>
      <c r="H64" s="20">
        <v>528.55999999999995</v>
      </c>
      <c r="I64" s="32">
        <v>0</v>
      </c>
    </row>
    <row r="65" spans="2:9" ht="30" customHeight="1" x14ac:dyDescent="0.25">
      <c r="B65" s="13" t="s">
        <v>175</v>
      </c>
      <c r="C65" s="14">
        <v>61</v>
      </c>
      <c r="D65" s="15"/>
      <c r="E65" s="24" t="s">
        <v>190</v>
      </c>
      <c r="F65" s="12">
        <f>'[2]POSEBNI DIO'!F69</f>
        <v>120550</v>
      </c>
      <c r="G65" s="12">
        <f t="shared" si="3"/>
        <v>120550</v>
      </c>
      <c r="H65" s="12">
        <f>H66+H75</f>
        <v>153003.28999999998</v>
      </c>
      <c r="I65" s="132">
        <f t="shared" ref="I65:I84" si="5">H65/G65*100</f>
        <v>126.9210203235172</v>
      </c>
    </row>
    <row r="66" spans="2:9" ht="30" customHeight="1" x14ac:dyDescent="0.25">
      <c r="B66" s="16">
        <v>3</v>
      </c>
      <c r="C66" s="17"/>
      <c r="D66" s="18"/>
      <c r="E66" s="19" t="s">
        <v>56</v>
      </c>
      <c r="F66" s="12">
        <f>'[2]POSEBNI DIO'!F70</f>
        <v>25000</v>
      </c>
      <c r="G66" s="12">
        <f t="shared" si="3"/>
        <v>25000</v>
      </c>
      <c r="H66" s="99">
        <v>47361.59</v>
      </c>
      <c r="I66" s="32">
        <f t="shared" si="5"/>
        <v>189.44636</v>
      </c>
    </row>
    <row r="67" spans="2:9" ht="30" customHeight="1" x14ac:dyDescent="0.25">
      <c r="B67" s="13"/>
      <c r="C67" s="14">
        <v>32</v>
      </c>
      <c r="D67" s="15"/>
      <c r="E67" s="21" t="s">
        <v>64</v>
      </c>
      <c r="F67" s="34">
        <f>'[2]POSEBNI DIO'!F71</f>
        <v>0</v>
      </c>
      <c r="G67" s="31">
        <f t="shared" si="3"/>
        <v>0</v>
      </c>
      <c r="H67" s="12">
        <f>SUM(H68:H71)</f>
        <v>11392.35</v>
      </c>
      <c r="I67" s="31" t="e">
        <f>H67/G67*100</f>
        <v>#DIV/0!</v>
      </c>
    </row>
    <row r="68" spans="2:9" ht="30" customHeight="1" x14ac:dyDescent="0.25">
      <c r="B68" s="13"/>
      <c r="C68" s="14"/>
      <c r="D68" s="18">
        <v>3213</v>
      </c>
      <c r="E68" s="100" t="s">
        <v>68</v>
      </c>
      <c r="F68" s="35">
        <f>'[2]POSEBNI DIO'!F73</f>
        <v>0</v>
      </c>
      <c r="G68" s="32">
        <f t="shared" si="3"/>
        <v>0</v>
      </c>
      <c r="H68" s="20">
        <v>450</v>
      </c>
      <c r="I68" s="31" t="e">
        <f t="shared" ref="I68:I71" si="6">H68/G68*100</f>
        <v>#DIV/0!</v>
      </c>
    </row>
    <row r="69" spans="2:9" ht="30" customHeight="1" x14ac:dyDescent="0.25">
      <c r="B69" s="16"/>
      <c r="C69" s="17"/>
      <c r="D69" s="18">
        <v>3222</v>
      </c>
      <c r="E69" s="19" t="s">
        <v>71</v>
      </c>
      <c r="F69" s="35">
        <f>'[2]POSEBNI DIO'!F75</f>
        <v>0</v>
      </c>
      <c r="G69" s="32">
        <f t="shared" ref="G69:G94" si="7">F69</f>
        <v>0</v>
      </c>
      <c r="H69" s="20">
        <v>4638.59</v>
      </c>
      <c r="I69" s="31" t="e">
        <f t="shared" si="6"/>
        <v>#DIV/0!</v>
      </c>
    </row>
    <row r="70" spans="2:9" ht="30" customHeight="1" x14ac:dyDescent="0.25">
      <c r="B70" s="16"/>
      <c r="C70" s="17"/>
      <c r="D70" s="18">
        <v>3224</v>
      </c>
      <c r="E70" s="100" t="s">
        <v>73</v>
      </c>
      <c r="F70" s="35">
        <v>0</v>
      </c>
      <c r="G70" s="32">
        <v>0</v>
      </c>
      <c r="H70" s="20">
        <v>22.85</v>
      </c>
      <c r="I70" s="31" t="e">
        <f t="shared" si="6"/>
        <v>#DIV/0!</v>
      </c>
    </row>
    <row r="71" spans="2:9" ht="30" customHeight="1" x14ac:dyDescent="0.25">
      <c r="B71" s="16"/>
      <c r="C71" s="17"/>
      <c r="D71" s="18">
        <v>3225</v>
      </c>
      <c r="E71" s="100" t="s">
        <v>180</v>
      </c>
      <c r="F71" s="35">
        <v>0</v>
      </c>
      <c r="G71" s="32">
        <v>0</v>
      </c>
      <c r="H71" s="20">
        <v>6280.91</v>
      </c>
      <c r="I71" s="31" t="e">
        <f t="shared" si="6"/>
        <v>#DIV/0!</v>
      </c>
    </row>
    <row r="72" spans="2:9" ht="38.25" x14ac:dyDescent="0.25">
      <c r="B72" s="13"/>
      <c r="C72" s="14">
        <v>37</v>
      </c>
      <c r="D72" s="15"/>
      <c r="E72" s="21" t="s">
        <v>183</v>
      </c>
      <c r="F72" s="12">
        <v>25000</v>
      </c>
      <c r="G72" s="12">
        <v>25000</v>
      </c>
      <c r="H72" s="12">
        <f>H73+H74</f>
        <v>35969.24</v>
      </c>
      <c r="I72" s="31">
        <f>H72/G72*100</f>
        <v>143.87696</v>
      </c>
    </row>
    <row r="73" spans="2:9" ht="29.25" customHeight="1" x14ac:dyDescent="0.25">
      <c r="B73" s="16"/>
      <c r="C73" s="17"/>
      <c r="D73" s="18">
        <v>3721</v>
      </c>
      <c r="E73" s="19" t="s">
        <v>191</v>
      </c>
      <c r="F73" s="20">
        <v>25000</v>
      </c>
      <c r="G73" s="20">
        <v>25000</v>
      </c>
      <c r="H73" s="20">
        <v>35518.18</v>
      </c>
      <c r="I73" s="134">
        <f>H73/G73*100</f>
        <v>142.07272</v>
      </c>
    </row>
    <row r="74" spans="2:9" ht="23.25" customHeight="1" x14ac:dyDescent="0.25">
      <c r="B74" s="16"/>
      <c r="C74" s="17"/>
      <c r="D74" s="18">
        <v>3722</v>
      </c>
      <c r="E74" s="19" t="s">
        <v>192</v>
      </c>
      <c r="F74" s="35">
        <v>0</v>
      </c>
      <c r="G74" s="32">
        <v>0</v>
      </c>
      <c r="H74" s="20">
        <v>451.06</v>
      </c>
      <c r="I74" s="31" t="e">
        <f>H74/G74*100</f>
        <v>#DIV/0!</v>
      </c>
    </row>
    <row r="75" spans="2:9" ht="29.25" customHeight="1" x14ac:dyDescent="0.25">
      <c r="B75" s="16">
        <v>4</v>
      </c>
      <c r="C75" s="129"/>
      <c r="D75" s="130"/>
      <c r="E75" s="131" t="s">
        <v>97</v>
      </c>
      <c r="F75" s="99">
        <v>95550</v>
      </c>
      <c r="G75" s="99">
        <v>95550</v>
      </c>
      <c r="H75" s="99">
        <f>H76+H83</f>
        <v>105641.7</v>
      </c>
      <c r="I75" s="132">
        <f t="shared" si="5"/>
        <v>110.56169544740972</v>
      </c>
    </row>
    <row r="76" spans="2:9" ht="25.5" x14ac:dyDescent="0.25">
      <c r="B76" s="13"/>
      <c r="C76" s="14">
        <v>42</v>
      </c>
      <c r="D76" s="15"/>
      <c r="E76" s="21" t="s">
        <v>98</v>
      </c>
      <c r="F76" s="99">
        <f>SUM(F77:F82)</f>
        <v>45550</v>
      </c>
      <c r="G76" s="99">
        <f t="shared" si="7"/>
        <v>45550</v>
      </c>
      <c r="H76" s="99">
        <f>SUM(H77:H82)</f>
        <v>29907.14</v>
      </c>
      <c r="I76" s="132">
        <f t="shared" si="5"/>
        <v>65.657826564215156</v>
      </c>
    </row>
    <row r="77" spans="2:9" x14ac:dyDescent="0.25">
      <c r="B77" s="16"/>
      <c r="C77" s="17"/>
      <c r="D77" s="18">
        <v>4221</v>
      </c>
      <c r="E77" s="19" t="s">
        <v>100</v>
      </c>
      <c r="F77" s="20">
        <v>7000</v>
      </c>
      <c r="G77" s="20">
        <f t="shared" si="7"/>
        <v>7000</v>
      </c>
      <c r="H77" s="20">
        <v>1523.89</v>
      </c>
      <c r="I77" s="134">
        <f t="shared" si="5"/>
        <v>21.769857142857145</v>
      </c>
    </row>
    <row r="78" spans="2:9" x14ac:dyDescent="0.25">
      <c r="B78" s="16"/>
      <c r="C78" s="17"/>
      <c r="D78" s="18">
        <v>4222</v>
      </c>
      <c r="E78" s="19" t="s">
        <v>101</v>
      </c>
      <c r="F78" s="20">
        <v>300</v>
      </c>
      <c r="G78" s="20">
        <v>300</v>
      </c>
      <c r="H78" s="20">
        <v>0</v>
      </c>
      <c r="I78" s="134">
        <f t="shared" si="5"/>
        <v>0</v>
      </c>
    </row>
    <row r="79" spans="2:9" x14ac:dyDescent="0.25">
      <c r="B79" s="16"/>
      <c r="C79" s="17"/>
      <c r="D79" s="18">
        <v>4223</v>
      </c>
      <c r="E79" s="19" t="s">
        <v>102</v>
      </c>
      <c r="F79" s="20">
        <f>'[2]POSEBNI DIO'!F87</f>
        <v>7000</v>
      </c>
      <c r="G79" s="20">
        <f t="shared" si="7"/>
        <v>7000</v>
      </c>
      <c r="H79" s="20">
        <v>0</v>
      </c>
      <c r="I79" s="134">
        <f t="shared" si="5"/>
        <v>0</v>
      </c>
    </row>
    <row r="80" spans="2:9" x14ac:dyDescent="0.25">
      <c r="B80" s="16"/>
      <c r="C80" s="17"/>
      <c r="D80" s="18">
        <v>4224</v>
      </c>
      <c r="E80" s="100" t="s">
        <v>207</v>
      </c>
      <c r="F80" s="20">
        <v>750</v>
      </c>
      <c r="G80" s="20">
        <v>750</v>
      </c>
      <c r="H80" s="20">
        <v>0</v>
      </c>
      <c r="I80" s="134">
        <f t="shared" si="5"/>
        <v>0</v>
      </c>
    </row>
    <row r="81" spans="2:9" x14ac:dyDescent="0.25">
      <c r="B81" s="16"/>
      <c r="C81" s="17"/>
      <c r="D81" s="18">
        <v>4225</v>
      </c>
      <c r="E81" s="19" t="s">
        <v>103</v>
      </c>
      <c r="F81" s="20">
        <v>500</v>
      </c>
      <c r="G81" s="20">
        <v>500</v>
      </c>
      <c r="H81" s="20">
        <v>0</v>
      </c>
      <c r="I81" s="134">
        <f t="shared" si="5"/>
        <v>0</v>
      </c>
    </row>
    <row r="82" spans="2:9" ht="30.75" customHeight="1" x14ac:dyDescent="0.25">
      <c r="B82" s="16"/>
      <c r="C82" s="17"/>
      <c r="D82" s="18">
        <v>4227</v>
      </c>
      <c r="E82" s="19" t="s">
        <v>105</v>
      </c>
      <c r="F82" s="20">
        <v>30000</v>
      </c>
      <c r="G82" s="20">
        <v>30000</v>
      </c>
      <c r="H82" s="20">
        <v>28383.25</v>
      </c>
      <c r="I82" s="134">
        <f t="shared" si="5"/>
        <v>94.610833333333332</v>
      </c>
    </row>
    <row r="83" spans="2:9" ht="25.5" x14ac:dyDescent="0.25">
      <c r="B83" s="13"/>
      <c r="C83" s="14">
        <v>45</v>
      </c>
      <c r="D83" s="15"/>
      <c r="E83" s="21" t="s">
        <v>108</v>
      </c>
      <c r="F83" s="12">
        <v>50000</v>
      </c>
      <c r="G83" s="12">
        <f t="shared" si="7"/>
        <v>50000</v>
      </c>
      <c r="H83" s="12">
        <v>75734.559999999998</v>
      </c>
      <c r="I83" s="31">
        <f t="shared" si="5"/>
        <v>151.46912</v>
      </c>
    </row>
    <row r="84" spans="2:9" ht="29.25" customHeight="1" x14ac:dyDescent="0.25">
      <c r="B84" s="16"/>
      <c r="C84" s="17"/>
      <c r="D84" s="18">
        <v>4511</v>
      </c>
      <c r="E84" s="19" t="s">
        <v>109</v>
      </c>
      <c r="F84" s="23">
        <v>50000</v>
      </c>
      <c r="G84" s="20">
        <v>50000</v>
      </c>
      <c r="H84" s="20">
        <v>75734.559999999998</v>
      </c>
      <c r="I84" s="134">
        <f t="shared" si="5"/>
        <v>151.46912</v>
      </c>
    </row>
    <row r="85" spans="2:9" ht="25.5" x14ac:dyDescent="0.25">
      <c r="B85" s="175" t="s">
        <v>194</v>
      </c>
      <c r="C85" s="176"/>
      <c r="D85" s="177"/>
      <c r="E85" s="21" t="s">
        <v>195</v>
      </c>
      <c r="F85" s="34">
        <v>0</v>
      </c>
      <c r="G85" s="31">
        <f t="shared" si="7"/>
        <v>0</v>
      </c>
      <c r="H85" s="12">
        <v>75792.399999999994</v>
      </c>
      <c r="I85" s="32" t="e">
        <f>H85/G85*100</f>
        <v>#DIV/0!</v>
      </c>
    </row>
    <row r="86" spans="2:9" x14ac:dyDescent="0.25">
      <c r="B86" s="13" t="s">
        <v>175</v>
      </c>
      <c r="C86" s="14">
        <v>11</v>
      </c>
      <c r="D86" s="15"/>
      <c r="E86" s="24" t="s">
        <v>176</v>
      </c>
      <c r="F86" s="34">
        <v>0</v>
      </c>
      <c r="G86" s="31">
        <v>0</v>
      </c>
      <c r="H86" s="12">
        <v>75792.399999999994</v>
      </c>
      <c r="I86" s="32" t="e">
        <f t="shared" ref="I86:I108" si="8">H86/G86*100</f>
        <v>#DIV/0!</v>
      </c>
    </row>
    <row r="87" spans="2:9" ht="25.5" x14ac:dyDescent="0.25">
      <c r="B87" s="178">
        <v>4</v>
      </c>
      <c r="C87" s="179"/>
      <c r="D87" s="180"/>
      <c r="E87" s="19" t="s">
        <v>196</v>
      </c>
      <c r="F87" s="34">
        <f>'[2]POSEBNI DIO'!F97</f>
        <v>0</v>
      </c>
      <c r="G87" s="31">
        <f t="shared" si="7"/>
        <v>0</v>
      </c>
      <c r="H87" s="20">
        <v>75792.399999999994</v>
      </c>
      <c r="I87" s="32" t="e">
        <f t="shared" si="8"/>
        <v>#DIV/0!</v>
      </c>
    </row>
    <row r="88" spans="2:9" ht="25.5" x14ac:dyDescent="0.25">
      <c r="B88" s="36"/>
      <c r="C88" s="14">
        <v>45</v>
      </c>
      <c r="D88" s="37"/>
      <c r="E88" s="21" t="s">
        <v>108</v>
      </c>
      <c r="F88" s="34">
        <f>'[2]POSEBNI DIO'!F100</f>
        <v>0</v>
      </c>
      <c r="G88" s="31">
        <f t="shared" si="7"/>
        <v>0</v>
      </c>
      <c r="H88" s="12">
        <v>75792.399999999994</v>
      </c>
      <c r="I88" s="32" t="e">
        <f t="shared" si="8"/>
        <v>#DIV/0!</v>
      </c>
    </row>
    <row r="89" spans="2:9" ht="25.5" x14ac:dyDescent="0.25">
      <c r="B89" s="16"/>
      <c r="C89" s="17"/>
      <c r="D89" s="18">
        <v>4511</v>
      </c>
      <c r="E89" s="19" t="s">
        <v>108</v>
      </c>
      <c r="F89" s="35">
        <f>'[2]POSEBNI DIO'!F101</f>
        <v>0</v>
      </c>
      <c r="G89" s="32">
        <f t="shared" si="7"/>
        <v>0</v>
      </c>
      <c r="H89" s="20">
        <v>75792.399999999994</v>
      </c>
      <c r="I89" s="32" t="e">
        <f t="shared" si="8"/>
        <v>#DIV/0!</v>
      </c>
    </row>
    <row r="90" spans="2:9" ht="25.5" x14ac:dyDescent="0.25">
      <c r="B90" s="175" t="s">
        <v>197</v>
      </c>
      <c r="C90" s="176"/>
      <c r="D90" s="177"/>
      <c r="E90" s="21" t="s">
        <v>198</v>
      </c>
      <c r="F90" s="34">
        <f>'[2]POSEBNI DIO'!F102</f>
        <v>0</v>
      </c>
      <c r="G90" s="31">
        <f t="shared" si="7"/>
        <v>0</v>
      </c>
      <c r="H90" s="12">
        <v>30689.599999999999</v>
      </c>
      <c r="I90" s="32" t="e">
        <f t="shared" si="8"/>
        <v>#DIV/0!</v>
      </c>
    </row>
    <row r="91" spans="2:9" x14ac:dyDescent="0.25">
      <c r="B91" s="13" t="s">
        <v>175</v>
      </c>
      <c r="C91" s="14">
        <v>11</v>
      </c>
      <c r="D91" s="15"/>
      <c r="E91" s="21" t="s">
        <v>176</v>
      </c>
      <c r="F91" s="35">
        <f>'[2]POSEBNI DIO'!F103</f>
        <v>0</v>
      </c>
      <c r="G91" s="32">
        <f t="shared" si="7"/>
        <v>0</v>
      </c>
      <c r="H91" s="12">
        <v>30689.599999999999</v>
      </c>
      <c r="I91" s="32" t="e">
        <f t="shared" si="8"/>
        <v>#DIV/0!</v>
      </c>
    </row>
    <row r="92" spans="2:9" ht="25.5" x14ac:dyDescent="0.25">
      <c r="B92" s="36">
        <v>4</v>
      </c>
      <c r="C92" s="14"/>
      <c r="D92" s="15"/>
      <c r="E92" s="19" t="s">
        <v>196</v>
      </c>
      <c r="F92" s="35">
        <f>'[2]POSEBNI DIO'!F104</f>
        <v>0</v>
      </c>
      <c r="G92" s="32">
        <f t="shared" si="7"/>
        <v>0</v>
      </c>
      <c r="H92" s="20">
        <v>30689.599999999999</v>
      </c>
      <c r="I92" s="32" t="e">
        <f t="shared" si="8"/>
        <v>#DIV/0!</v>
      </c>
    </row>
    <row r="93" spans="2:9" ht="25.5" x14ac:dyDescent="0.25">
      <c r="B93" s="13"/>
      <c r="C93" s="14">
        <v>45</v>
      </c>
      <c r="D93" s="15"/>
      <c r="E93" s="21" t="s">
        <v>108</v>
      </c>
      <c r="F93" s="35">
        <f>'[2]POSEBNI DIO'!F105</f>
        <v>0</v>
      </c>
      <c r="G93" s="32">
        <f t="shared" si="7"/>
        <v>0</v>
      </c>
      <c r="H93" s="12">
        <v>30689.599999999999</v>
      </c>
      <c r="I93" s="32" t="e">
        <f t="shared" si="8"/>
        <v>#DIV/0!</v>
      </c>
    </row>
    <row r="94" spans="2:9" ht="28.5" customHeight="1" x14ac:dyDescent="0.25">
      <c r="B94" s="16"/>
      <c r="C94" s="17"/>
      <c r="D94" s="18">
        <v>4511</v>
      </c>
      <c r="E94" s="19" t="s">
        <v>108</v>
      </c>
      <c r="F94" s="35">
        <f>'[2]POSEBNI DIO'!F106</f>
        <v>0</v>
      </c>
      <c r="G94" s="32">
        <f t="shared" si="7"/>
        <v>0</v>
      </c>
      <c r="H94" s="20">
        <v>30689.599999999999</v>
      </c>
      <c r="I94" s="32" t="e">
        <f t="shared" si="8"/>
        <v>#DIV/0!</v>
      </c>
    </row>
    <row r="95" spans="2:9" ht="28.5" customHeight="1" x14ac:dyDescent="0.25">
      <c r="B95" s="175" t="s">
        <v>197</v>
      </c>
      <c r="C95" s="176"/>
      <c r="D95" s="177"/>
      <c r="E95" s="21" t="s">
        <v>198</v>
      </c>
      <c r="F95" s="119">
        <f>'[2]POSEBNI DIO'!F111</f>
        <v>0</v>
      </c>
      <c r="G95" s="54">
        <f t="shared" ref="G95:G108" si="9">F95</f>
        <v>0</v>
      </c>
      <c r="H95" s="99">
        <v>23544.25</v>
      </c>
      <c r="I95" s="32" t="e">
        <f t="shared" si="8"/>
        <v>#DIV/0!</v>
      </c>
    </row>
    <row r="96" spans="2:9" ht="28.5" customHeight="1" x14ac:dyDescent="0.25">
      <c r="B96" s="9"/>
      <c r="C96" s="10">
        <v>43</v>
      </c>
      <c r="D96" s="101"/>
      <c r="E96" s="24" t="s">
        <v>184</v>
      </c>
      <c r="F96" s="119">
        <f>'[2]POSEBNI DIO'!F112</f>
        <v>0</v>
      </c>
      <c r="G96" s="54">
        <f t="shared" si="9"/>
        <v>0</v>
      </c>
      <c r="H96" s="99">
        <v>23544.25</v>
      </c>
      <c r="I96" s="32" t="e">
        <f t="shared" si="8"/>
        <v>#DIV/0!</v>
      </c>
    </row>
    <row r="97" spans="2:10" ht="28.5" customHeight="1" x14ac:dyDescent="0.25">
      <c r="B97" s="113">
        <v>4</v>
      </c>
      <c r="C97" s="10"/>
      <c r="D97" s="101"/>
      <c r="E97" s="19" t="s">
        <v>196</v>
      </c>
      <c r="F97" s="119">
        <f>'[2]POSEBNI DIO'!F113</f>
        <v>0</v>
      </c>
      <c r="G97" s="54">
        <f t="shared" si="9"/>
        <v>0</v>
      </c>
      <c r="H97" s="20">
        <v>23544.25</v>
      </c>
      <c r="I97" s="32" t="e">
        <f t="shared" si="8"/>
        <v>#DIV/0!</v>
      </c>
    </row>
    <row r="98" spans="2:10" ht="28.5" customHeight="1" x14ac:dyDescent="0.25">
      <c r="B98" s="113"/>
      <c r="C98" s="10">
        <v>45</v>
      </c>
      <c r="D98" s="101"/>
      <c r="E98" s="21" t="s">
        <v>108</v>
      </c>
      <c r="F98" s="112"/>
      <c r="G98" s="54">
        <f t="shared" si="9"/>
        <v>0</v>
      </c>
      <c r="H98" s="99">
        <v>23544.25</v>
      </c>
      <c r="I98" s="32" t="e">
        <f t="shared" si="8"/>
        <v>#DIV/0!</v>
      </c>
    </row>
    <row r="99" spans="2:10" ht="28.5" customHeight="1" x14ac:dyDescent="0.25">
      <c r="B99" s="113"/>
      <c r="C99" s="10"/>
      <c r="D99" s="101">
        <v>4511</v>
      </c>
      <c r="E99" s="19" t="s">
        <v>108</v>
      </c>
      <c r="F99" s="112"/>
      <c r="G99" s="54">
        <f t="shared" si="9"/>
        <v>0</v>
      </c>
      <c r="H99" s="20">
        <v>23544.25</v>
      </c>
      <c r="I99" s="32" t="e">
        <f t="shared" si="8"/>
        <v>#DIV/0!</v>
      </c>
    </row>
    <row r="100" spans="2:10" ht="24.75" customHeight="1" x14ac:dyDescent="0.25">
      <c r="B100" s="175" t="s">
        <v>199</v>
      </c>
      <c r="C100" s="176"/>
      <c r="D100" s="177"/>
      <c r="E100" s="21" t="s">
        <v>200</v>
      </c>
      <c r="F100" s="34">
        <v>0</v>
      </c>
      <c r="G100" s="31">
        <f t="shared" si="9"/>
        <v>0</v>
      </c>
      <c r="H100" s="12">
        <v>504015.08</v>
      </c>
      <c r="I100" s="32" t="e">
        <f t="shared" si="8"/>
        <v>#DIV/0!</v>
      </c>
    </row>
    <row r="101" spans="2:10" ht="25.5" x14ac:dyDescent="0.25">
      <c r="B101" s="9" t="s">
        <v>175</v>
      </c>
      <c r="C101" s="10">
        <v>581</v>
      </c>
      <c r="D101" s="11"/>
      <c r="E101" s="21" t="s">
        <v>201</v>
      </c>
      <c r="F101" s="34"/>
      <c r="G101" s="31">
        <f t="shared" si="9"/>
        <v>0</v>
      </c>
      <c r="H101" s="12">
        <v>504015.08</v>
      </c>
      <c r="I101" s="32" t="e">
        <f t="shared" si="8"/>
        <v>#DIV/0!</v>
      </c>
    </row>
    <row r="102" spans="2:10" x14ac:dyDescent="0.25">
      <c r="B102" s="16">
        <v>3</v>
      </c>
      <c r="C102" s="14"/>
      <c r="D102" s="15"/>
      <c r="E102" s="19" t="s">
        <v>56</v>
      </c>
      <c r="F102" s="34"/>
      <c r="G102" s="31">
        <f t="shared" si="9"/>
        <v>0</v>
      </c>
      <c r="H102" s="20">
        <f>H103+H107</f>
        <v>504015.07999999996</v>
      </c>
      <c r="I102" s="32" t="e">
        <f t="shared" si="8"/>
        <v>#DIV/0!</v>
      </c>
      <c r="J102" s="64"/>
    </row>
    <row r="103" spans="2:10" x14ac:dyDescent="0.25">
      <c r="B103" s="16"/>
      <c r="C103" s="14">
        <v>31</v>
      </c>
      <c r="D103" s="15"/>
      <c r="E103" s="24" t="s">
        <v>57</v>
      </c>
      <c r="F103" s="34"/>
      <c r="G103" s="31">
        <f t="shared" si="9"/>
        <v>0</v>
      </c>
      <c r="H103" s="12">
        <f>H104+H105+H106</f>
        <v>493645.86</v>
      </c>
      <c r="I103" s="32" t="e">
        <f t="shared" si="8"/>
        <v>#DIV/0!</v>
      </c>
    </row>
    <row r="104" spans="2:10" x14ac:dyDescent="0.25">
      <c r="B104" s="16"/>
      <c r="C104" s="14"/>
      <c r="D104" s="18">
        <v>3111</v>
      </c>
      <c r="E104" s="19" t="s">
        <v>202</v>
      </c>
      <c r="F104" s="34"/>
      <c r="G104" s="31">
        <f t="shared" si="9"/>
        <v>0</v>
      </c>
      <c r="H104" s="20">
        <v>410187.24</v>
      </c>
      <c r="I104" s="32" t="e">
        <f t="shared" si="8"/>
        <v>#DIV/0!</v>
      </c>
    </row>
    <row r="105" spans="2:10" x14ac:dyDescent="0.25">
      <c r="B105" s="16"/>
      <c r="C105" s="14"/>
      <c r="D105" s="18">
        <v>3114</v>
      </c>
      <c r="E105" s="19" t="s">
        <v>203</v>
      </c>
      <c r="F105" s="34"/>
      <c r="G105" s="31">
        <f t="shared" si="9"/>
        <v>0</v>
      </c>
      <c r="H105" s="20">
        <v>13543.07</v>
      </c>
      <c r="I105" s="32" t="e">
        <f t="shared" si="8"/>
        <v>#DIV/0!</v>
      </c>
    </row>
    <row r="106" spans="2:10" x14ac:dyDescent="0.25">
      <c r="B106" s="16"/>
      <c r="C106" s="14"/>
      <c r="D106" s="18">
        <v>3132</v>
      </c>
      <c r="E106" s="19" t="s">
        <v>177</v>
      </c>
      <c r="F106" s="35"/>
      <c r="G106" s="32">
        <f t="shared" si="9"/>
        <v>0</v>
      </c>
      <c r="H106" s="20">
        <v>69915.55</v>
      </c>
      <c r="I106" s="32" t="e">
        <f t="shared" si="8"/>
        <v>#DIV/0!</v>
      </c>
    </row>
    <row r="107" spans="2:10" x14ac:dyDescent="0.25">
      <c r="B107" s="16"/>
      <c r="C107" s="14">
        <v>32</v>
      </c>
      <c r="D107" s="15"/>
      <c r="E107" s="21" t="s">
        <v>64</v>
      </c>
      <c r="F107" s="35"/>
      <c r="G107" s="32">
        <f t="shared" si="9"/>
        <v>0</v>
      </c>
      <c r="H107" s="12">
        <f>H108</f>
        <v>10369.219999999999</v>
      </c>
      <c r="I107" s="32" t="e">
        <f t="shared" si="8"/>
        <v>#DIV/0!</v>
      </c>
    </row>
    <row r="108" spans="2:10" ht="25.5" x14ac:dyDescent="0.25">
      <c r="B108" s="16"/>
      <c r="C108" s="14"/>
      <c r="D108" s="18">
        <v>3212</v>
      </c>
      <c r="E108" s="19" t="s">
        <v>178</v>
      </c>
      <c r="F108" s="35"/>
      <c r="G108" s="32">
        <f t="shared" si="9"/>
        <v>0</v>
      </c>
      <c r="H108" s="20">
        <v>10369.219999999999</v>
      </c>
      <c r="I108" s="32" t="e">
        <f t="shared" si="8"/>
        <v>#DIV/0!</v>
      </c>
    </row>
    <row r="109" spans="2:10" x14ac:dyDescent="0.25">
      <c r="I109" s="32"/>
    </row>
  </sheetData>
  <mergeCells count="15">
    <mergeCell ref="B2:I2"/>
    <mergeCell ref="B4:I4"/>
    <mergeCell ref="B6:E6"/>
    <mergeCell ref="B7:E7"/>
    <mergeCell ref="B8:E8"/>
    <mergeCell ref="B100:D100"/>
    <mergeCell ref="B85:D85"/>
    <mergeCell ref="B87:D87"/>
    <mergeCell ref="B90:D90"/>
    <mergeCell ref="B9:E9"/>
    <mergeCell ref="B10:E10"/>
    <mergeCell ref="B11:E11"/>
    <mergeCell ref="B12:D12"/>
    <mergeCell ref="B14:D14"/>
    <mergeCell ref="B95:D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Tea Jelić</cp:lastModifiedBy>
  <cp:lastPrinted>2026-02-09T08:52:41Z</cp:lastPrinted>
  <dcterms:created xsi:type="dcterms:W3CDTF">2022-08-12T12:51:00Z</dcterms:created>
  <dcterms:modified xsi:type="dcterms:W3CDTF">2026-02-16T11:11:40Z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ICV">
    <vt:lpwstr>5DAE01F233A7445280517E993E871CCA_13</vt:lpwstr>
  </property>
  <property fmtid="{D5CDD505-2E9C-101B-9397-08002B2CF9AE}" pid="4" name="KSOProductBuildVer">
    <vt:lpwstr>1033-12.2.0.13489</vt:lpwstr>
  </property>
</Properties>
</file>